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2525" activeTab="2"/>
  </bookViews>
  <sheets>
    <sheet name="Sand trap" sheetId="1" r:id="rId1"/>
    <sheet name="Settling velocity" sheetId="2" r:id="rId2"/>
    <sheet name="Ref " sheetId="3" r:id="rId3"/>
  </sheets>
  <definedNames/>
  <calcPr calcMode="manual" fullCalcOnLoad="1" calcCompleted="0" calcOnSave="0" iterate="1" iterateCount="100" iterateDelta="1E-05"/>
</workbook>
</file>

<file path=xl/sharedStrings.xml><?xml version="1.0" encoding="utf-8"?>
<sst xmlns="http://schemas.openxmlformats.org/spreadsheetml/2006/main" count="145" uniqueCount="81">
  <si>
    <t>Pa s</t>
  </si>
  <si>
    <t>m/s</t>
  </si>
  <si>
    <t xml:space="preserve"> </t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</si>
  <si>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</si>
  <si>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</si>
  <si>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m</t>
    </r>
    <r>
      <rPr>
        <sz val="10"/>
        <rFont val="Arial"/>
        <family val="0"/>
      </rPr>
      <t xml:space="preserve"> =</t>
    </r>
  </si>
  <si>
    <t>v =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</si>
  <si>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</t>
    </r>
  </si>
  <si>
    <t>Re =</t>
  </si>
  <si>
    <t>d =</t>
  </si>
  <si>
    <r>
      <t>kg/m</t>
    </r>
    <r>
      <rPr>
        <vertAlign val="superscript"/>
        <sz val="10"/>
        <rFont val="Arial"/>
        <family val="2"/>
      </rPr>
      <t>3</t>
    </r>
  </si>
  <si>
    <t>mm</t>
  </si>
  <si>
    <t>v</t>
  </si>
  <si>
    <r>
      <t xml:space="preserve">v * d * </t>
    </r>
    <r>
      <rPr>
        <sz val="10"/>
        <rFont val="Symbol"/>
        <family val="1"/>
      </rPr>
      <t>r / m</t>
    </r>
  </si>
  <si>
    <r>
      <t>((4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) / (3 * CD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))^0.5</t>
    </r>
  </si>
  <si>
    <r>
      <t>((4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) / (3 * (Pipe_Slurry_DragCoefficient_CD_Re(Re))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))^0.5</t>
    </r>
  </si>
  <si>
    <t>d</t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</si>
  <si>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</si>
  <si>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Pipe_Slurry_Vel_Decantacion_d_rs_rL_m(d, rs, rL, m)</t>
  </si>
  <si>
    <r>
      <t>m</t>
    </r>
    <r>
      <rPr>
        <sz val="10"/>
        <rFont val="Arial"/>
        <family val="2"/>
      </rPr>
      <t>m</t>
    </r>
  </si>
  <si>
    <t>mm/s</t>
  </si>
  <si>
    <t xml:space="preserve"> (Pipe_Slurry_DragCoefficient_CD_Re(Re))</t>
  </si>
  <si>
    <t>0.0002 &lt; Re &lt; 1.000.000</t>
  </si>
  <si>
    <t>Q =</t>
  </si>
  <si>
    <t>A =</t>
  </si>
  <si>
    <t>b * h</t>
  </si>
  <si>
    <t>b =</t>
  </si>
  <si>
    <t>h =</t>
  </si>
  <si>
    <t>m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</si>
  <si>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</t>
    </r>
  </si>
  <si>
    <t>Q / A</t>
  </si>
  <si>
    <t>L =</t>
  </si>
  <si>
    <t>t =</t>
  </si>
  <si>
    <t>L/v</t>
  </si>
  <si>
    <t>s</t>
  </si>
  <si>
    <r>
      <t>m</t>
    </r>
    <r>
      <rPr>
        <sz val="10"/>
        <rFont val="Arial"/>
        <family val="0"/>
      </rPr>
      <t>m</t>
    </r>
  </si>
  <si>
    <t>H =</t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</si>
  <si>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</si>
  <si>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</si>
  <si>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t>Pipe_Slurry_Vel_Decantacion_d_rs_rL_m(P7, P8, P9, P10)</t>
  </si>
  <si>
    <t>Peaking of the particle (H) in the time interval</t>
  </si>
  <si>
    <t>Particle settlig velocity</t>
  </si>
  <si>
    <r>
      <t>Particle horizontal velocity v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(Note 1)</t>
    </r>
  </si>
  <si>
    <t>Water surface</t>
  </si>
  <si>
    <t>Particle diameter</t>
  </si>
  <si>
    <t>Particle density</t>
  </si>
  <si>
    <t>Liquid density</t>
  </si>
  <si>
    <t>Liquid voscosity</t>
  </si>
  <si>
    <t>Sand trap dimensions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</si>
  <si>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</si>
  <si>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 xml:space="preserve">The sand trap shall provide enough residence time to allow the particles </t>
  </si>
  <si>
    <r>
      <t>distance "H", larger than the depth "h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" at the discharge.</t>
    </r>
  </si>
  <si>
    <r>
      <t>h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</si>
  <si>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</si>
  <si>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ch</t>
    </r>
    <r>
      <rPr>
        <sz val="10"/>
        <rFont val="Arial"/>
        <family val="0"/>
      </rPr>
      <t xml:space="preserve"> =</t>
    </r>
  </si>
  <si>
    <t xml:space="preserve">Resulting depth </t>
  </si>
  <si>
    <r>
      <t>Q / (v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* b</t>
    </r>
    <r>
      <rPr>
        <vertAlign val="subscript"/>
        <sz val="10"/>
        <rFont val="Arial"/>
        <family val="2"/>
      </rPr>
      <t>ch</t>
    </r>
    <r>
      <rPr>
        <sz val="10"/>
        <rFont val="Arial"/>
        <family val="0"/>
      </rPr>
      <t>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</si>
  <si>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</si>
  <si>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r>
      <t>Depth 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of outlet channel for</t>
    </r>
  </si>
  <si>
    <t>with an assumed channel width</t>
  </si>
  <si>
    <t>Sand Trap</t>
  </si>
  <si>
    <t>Volume flow rate</t>
  </si>
  <si>
    <t>cjc</t>
  </si>
  <si>
    <t xml:space="preserve">with diameters larger than a given diameter "d" ,to travel down a vertical </t>
  </si>
  <si>
    <t xml:space="preserve">a water velocity of </t>
  </si>
  <si>
    <t>Sand trap flow section</t>
  </si>
  <si>
    <t>Residence time of particles</t>
  </si>
  <si>
    <t>(down travel distance)</t>
  </si>
  <si>
    <t xml:space="preserve">Note 1. In this calculation, the horizontal particle velocity has been assumed  </t>
  </si>
  <si>
    <t>to be equal to water flow velocity, although the real horizontal particle velocity</t>
  </si>
  <si>
    <t xml:space="preserve">the calculated value. </t>
  </si>
  <si>
    <t>17.01.10</t>
  </si>
  <si>
    <t>is smaller than the flow velocity. Thus, the real residence time is larger than</t>
  </si>
  <si>
    <t>Settling velocity</t>
  </si>
  <si>
    <r>
      <t>Settling velocity of a sphere of diameter "d" [mm], of a material with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"</t>
    </r>
  </si>
  <si>
    <r>
      <t>in a fluid with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" and absolute voscosity "</t>
    </r>
    <r>
      <rPr>
        <sz val="10"/>
        <rFont val="Symbol"/>
        <family val="1"/>
      </rPr>
      <t>m</t>
    </r>
    <r>
      <rPr>
        <sz val="10"/>
        <rFont val="Arial"/>
        <family val="0"/>
      </rPr>
      <t>" [Pa*s]</t>
    </r>
  </si>
  <si>
    <t>The function is valid for resultin Reynolds numbers within the range</t>
  </si>
  <si>
    <t>This limits are given due to the validity range of the graphic CD = CD(Re)</t>
  </si>
  <si>
    <r>
      <t>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* t</t>
    </r>
  </si>
  <si>
    <t>Wasp, Edward J.</t>
  </si>
  <si>
    <t>Solid - Liquid flow Slurry pipeline transportation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</si>
</sst>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E+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"/>
    <numFmt numFmtId="190" formatCode="0.0000000"/>
    <numFmt numFmtId="191" formatCode="0.00000000"/>
    <numFmt numFmtId="192" formatCode="0.000000000"/>
  </numFmts>
  <fonts count="10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1"/>
      <name val="Arial"/>
      <family val="0"/>
    </font>
    <font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8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84" fontId="0" fillId="0" borderId="5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9" fontId="0" fillId="0" borderId="5" xfId="0" applyNumberForma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1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6" fillId="0" borderId="2" xfId="0" applyFon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183" fontId="1" fillId="4" borderId="0" xfId="0" applyNumberFormat="1" applyFont="1" applyFill="1" applyBorder="1" applyAlignment="1">
      <alignment horizontal="left"/>
    </xf>
    <xf numFmtId="183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83" fontId="0" fillId="4" borderId="0" xfId="0" applyNumberFormat="1" applyFill="1" applyBorder="1" applyAlignment="1">
      <alignment/>
    </xf>
    <xf numFmtId="181" fontId="0" fillId="4" borderId="0" xfId="0" applyNumberForma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21</xdr:row>
      <xdr:rowOff>0</xdr:rowOff>
    </xdr:from>
    <xdr:to>
      <xdr:col>18</xdr:col>
      <xdr:colOff>19050</xdr:colOff>
      <xdr:row>21</xdr:row>
      <xdr:rowOff>0</xdr:rowOff>
    </xdr:to>
    <xdr:sp>
      <xdr:nvSpPr>
        <xdr:cNvPr id="1" name="Line 16"/>
        <xdr:cNvSpPr>
          <a:spLocks/>
        </xdr:cNvSpPr>
      </xdr:nvSpPr>
      <xdr:spPr>
        <a:xfrm>
          <a:off x="7915275" y="38957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21</xdr:row>
      <xdr:rowOff>9525</xdr:rowOff>
    </xdr:from>
    <xdr:to>
      <xdr:col>12</xdr:col>
      <xdr:colOff>600075</xdr:colOff>
      <xdr:row>29</xdr:row>
      <xdr:rowOff>38100</xdr:rowOff>
    </xdr:to>
    <xdr:sp>
      <xdr:nvSpPr>
        <xdr:cNvPr id="2" name="Line 17"/>
        <xdr:cNvSpPr>
          <a:spLocks/>
        </xdr:cNvSpPr>
      </xdr:nvSpPr>
      <xdr:spPr>
        <a:xfrm>
          <a:off x="7915275" y="39052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29</xdr:row>
      <xdr:rowOff>47625</xdr:rowOff>
    </xdr:from>
    <xdr:to>
      <xdr:col>18</xdr:col>
      <xdr:colOff>19050</xdr:colOff>
      <xdr:row>29</xdr:row>
      <xdr:rowOff>47625</xdr:rowOff>
    </xdr:to>
    <xdr:sp>
      <xdr:nvSpPr>
        <xdr:cNvPr id="3" name="Line 18"/>
        <xdr:cNvSpPr>
          <a:spLocks/>
        </xdr:cNvSpPr>
      </xdr:nvSpPr>
      <xdr:spPr>
        <a:xfrm>
          <a:off x="7905750" y="53911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21</xdr:row>
      <xdr:rowOff>104775</xdr:rowOff>
    </xdr:from>
    <xdr:to>
      <xdr:col>18</xdr:col>
      <xdr:colOff>28575</xdr:colOff>
      <xdr:row>29</xdr:row>
      <xdr:rowOff>57150</xdr:rowOff>
    </xdr:to>
    <xdr:sp>
      <xdr:nvSpPr>
        <xdr:cNvPr id="4" name="Line 19"/>
        <xdr:cNvSpPr>
          <a:spLocks/>
        </xdr:cNvSpPr>
      </xdr:nvSpPr>
      <xdr:spPr>
        <a:xfrm flipV="1">
          <a:off x="11001375" y="40005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21</xdr:row>
      <xdr:rowOff>104775</xdr:rowOff>
    </xdr:from>
    <xdr:to>
      <xdr:col>19</xdr:col>
      <xdr:colOff>123825</xdr:colOff>
      <xdr:row>21</xdr:row>
      <xdr:rowOff>104775</xdr:rowOff>
    </xdr:to>
    <xdr:sp>
      <xdr:nvSpPr>
        <xdr:cNvPr id="5" name="Line 21"/>
        <xdr:cNvSpPr>
          <a:spLocks/>
        </xdr:cNvSpPr>
      </xdr:nvSpPr>
      <xdr:spPr>
        <a:xfrm>
          <a:off x="11010900" y="4000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20</xdr:row>
      <xdr:rowOff>47625</xdr:rowOff>
    </xdr:from>
    <xdr:to>
      <xdr:col>13</xdr:col>
      <xdr:colOff>9525</xdr:colOff>
      <xdr:row>20</xdr:row>
      <xdr:rowOff>47625</xdr:rowOff>
    </xdr:to>
    <xdr:sp>
      <xdr:nvSpPr>
        <xdr:cNvPr id="6" name="Line 24"/>
        <xdr:cNvSpPr>
          <a:spLocks/>
        </xdr:cNvSpPr>
      </xdr:nvSpPr>
      <xdr:spPr>
        <a:xfrm>
          <a:off x="7467600" y="3743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7" name="Line 25"/>
        <xdr:cNvSpPr>
          <a:spLocks/>
        </xdr:cNvSpPr>
      </xdr:nvSpPr>
      <xdr:spPr>
        <a:xfrm>
          <a:off x="7448550" y="3895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20</xdr:row>
      <xdr:rowOff>47625</xdr:rowOff>
    </xdr:from>
    <xdr:to>
      <xdr:col>13</xdr:col>
      <xdr:colOff>342900</xdr:colOff>
      <xdr:row>21</xdr:row>
      <xdr:rowOff>152400</xdr:rowOff>
    </xdr:to>
    <xdr:sp>
      <xdr:nvSpPr>
        <xdr:cNvPr id="8" name="AutoShape 26"/>
        <xdr:cNvSpPr>
          <a:spLocks/>
        </xdr:cNvSpPr>
      </xdr:nvSpPr>
      <xdr:spPr>
        <a:xfrm>
          <a:off x="7953375" y="3743325"/>
          <a:ext cx="314325" cy="304800"/>
        </a:xfrm>
        <a:custGeom>
          <a:pathLst>
            <a:path h="28" w="33">
              <a:moveTo>
                <a:pt x="0" y="0"/>
              </a:moveTo>
              <a:cubicBezTo>
                <a:pt x="3" y="0"/>
                <a:pt x="7" y="1"/>
                <a:pt x="12" y="4"/>
              </a:cubicBezTo>
              <a:cubicBezTo>
                <a:pt x="17" y="7"/>
                <a:pt x="25" y="16"/>
                <a:pt x="28" y="20"/>
              </a:cubicBezTo>
              <a:cubicBezTo>
                <a:pt x="31" y="24"/>
                <a:pt x="32" y="26"/>
                <a:pt x="33" y="28"/>
              </a:cubicBezTo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28575</xdr:rowOff>
    </xdr:from>
    <xdr:to>
      <xdr:col>18</xdr:col>
      <xdr:colOff>9525</xdr:colOff>
      <xdr:row>21</xdr:row>
      <xdr:rowOff>38100</xdr:rowOff>
    </xdr:to>
    <xdr:sp>
      <xdr:nvSpPr>
        <xdr:cNvPr id="9" name="Line 30"/>
        <xdr:cNvSpPr>
          <a:spLocks/>
        </xdr:cNvSpPr>
      </xdr:nvSpPr>
      <xdr:spPr>
        <a:xfrm>
          <a:off x="7934325" y="3924300"/>
          <a:ext cx="3048000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22</xdr:row>
      <xdr:rowOff>47625</xdr:rowOff>
    </xdr:from>
    <xdr:to>
      <xdr:col>18</xdr:col>
      <xdr:colOff>19050</xdr:colOff>
      <xdr:row>22</xdr:row>
      <xdr:rowOff>47625</xdr:rowOff>
    </xdr:to>
    <xdr:sp>
      <xdr:nvSpPr>
        <xdr:cNvPr id="10" name="Line 31"/>
        <xdr:cNvSpPr>
          <a:spLocks/>
        </xdr:cNvSpPr>
      </xdr:nvSpPr>
      <xdr:spPr>
        <a:xfrm flipH="1">
          <a:off x="8839200" y="41433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21</xdr:row>
      <xdr:rowOff>0</xdr:rowOff>
    </xdr:from>
    <xdr:to>
      <xdr:col>14</xdr:col>
      <xdr:colOff>419100</xdr:colOff>
      <xdr:row>22</xdr:row>
      <xdr:rowOff>57150</xdr:rowOff>
    </xdr:to>
    <xdr:sp>
      <xdr:nvSpPr>
        <xdr:cNvPr id="11" name="Line 32"/>
        <xdr:cNvSpPr>
          <a:spLocks/>
        </xdr:cNvSpPr>
      </xdr:nvSpPr>
      <xdr:spPr>
        <a:xfrm>
          <a:off x="8953500" y="3895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85725</xdr:rowOff>
    </xdr:from>
    <xdr:to>
      <xdr:col>15</xdr:col>
      <xdr:colOff>304800</xdr:colOff>
      <xdr:row>24</xdr:row>
      <xdr:rowOff>142875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9248775" y="4381500"/>
          <a:ext cx="200025" cy="2571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14</xdr:col>
      <xdr:colOff>438150</xdr:colOff>
      <xdr:row>21</xdr:row>
      <xdr:rowOff>123825</xdr:rowOff>
    </xdr:from>
    <xdr:to>
      <xdr:col>15</xdr:col>
      <xdr:colOff>171450</xdr:colOff>
      <xdr:row>23</xdr:row>
      <xdr:rowOff>66675</xdr:rowOff>
    </xdr:to>
    <xdr:sp>
      <xdr:nvSpPr>
        <xdr:cNvPr id="13" name="Line 34"/>
        <xdr:cNvSpPr>
          <a:spLocks/>
        </xdr:cNvSpPr>
      </xdr:nvSpPr>
      <xdr:spPr>
        <a:xfrm>
          <a:off x="8972550" y="4019550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47625</xdr:rowOff>
    </xdr:from>
    <xdr:to>
      <xdr:col>5</xdr:col>
      <xdr:colOff>352425</xdr:colOff>
      <xdr:row>21</xdr:row>
      <xdr:rowOff>38100</xdr:rowOff>
    </xdr:to>
    <xdr:sp>
      <xdr:nvSpPr>
        <xdr:cNvPr id="14" name="Line 4"/>
        <xdr:cNvSpPr>
          <a:spLocks/>
        </xdr:cNvSpPr>
      </xdr:nvSpPr>
      <xdr:spPr>
        <a:xfrm>
          <a:off x="2667000" y="3162300"/>
          <a:ext cx="7334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142875</xdr:rowOff>
    </xdr:from>
    <xdr:to>
      <xdr:col>7</xdr:col>
      <xdr:colOff>190500</xdr:colOff>
      <xdr:row>17</xdr:row>
      <xdr:rowOff>38100</xdr:rowOff>
    </xdr:to>
    <xdr:sp>
      <xdr:nvSpPr>
        <xdr:cNvPr id="15" name="Line 5"/>
        <xdr:cNvSpPr>
          <a:spLocks/>
        </xdr:cNvSpPr>
      </xdr:nvSpPr>
      <xdr:spPr>
        <a:xfrm flipV="1">
          <a:off x="2647950" y="2495550"/>
          <a:ext cx="1809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17</xdr:row>
      <xdr:rowOff>114300</xdr:rowOff>
    </xdr:from>
    <xdr:to>
      <xdr:col>8</xdr:col>
      <xdr:colOff>314325</xdr:colOff>
      <xdr:row>21</xdr:row>
      <xdr:rowOff>47625</xdr:rowOff>
    </xdr:to>
    <xdr:sp>
      <xdr:nvSpPr>
        <xdr:cNvPr id="16" name="Line 6"/>
        <xdr:cNvSpPr>
          <a:spLocks/>
        </xdr:cNvSpPr>
      </xdr:nvSpPr>
      <xdr:spPr>
        <a:xfrm flipV="1">
          <a:off x="3419475" y="3228975"/>
          <a:ext cx="1771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133350</xdr:rowOff>
    </xdr:from>
    <xdr:to>
      <xdr:col>8</xdr:col>
      <xdr:colOff>323850</xdr:colOff>
      <xdr:row>17</xdr:row>
      <xdr:rowOff>123825</xdr:rowOff>
    </xdr:to>
    <xdr:sp>
      <xdr:nvSpPr>
        <xdr:cNvPr id="17" name="Line 7"/>
        <xdr:cNvSpPr>
          <a:spLocks/>
        </xdr:cNvSpPr>
      </xdr:nvSpPr>
      <xdr:spPr>
        <a:xfrm flipH="1" flipV="1">
          <a:off x="4438650" y="2486025"/>
          <a:ext cx="7620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47625</xdr:rowOff>
    </xdr:from>
    <xdr:to>
      <xdr:col>5</xdr:col>
      <xdr:colOff>371475</xdr:colOff>
      <xdr:row>25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3419475" y="39433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21</xdr:row>
      <xdr:rowOff>85725</xdr:rowOff>
    </xdr:from>
    <xdr:to>
      <xdr:col>8</xdr:col>
      <xdr:colOff>304800</xdr:colOff>
      <xdr:row>25</xdr:row>
      <xdr:rowOff>123825</xdr:rowOff>
    </xdr:to>
    <xdr:sp>
      <xdr:nvSpPr>
        <xdr:cNvPr id="19" name="Line 9"/>
        <xdr:cNvSpPr>
          <a:spLocks/>
        </xdr:cNvSpPr>
      </xdr:nvSpPr>
      <xdr:spPr>
        <a:xfrm flipV="1">
          <a:off x="3409950" y="3981450"/>
          <a:ext cx="1771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17</xdr:row>
      <xdr:rowOff>95250</xdr:rowOff>
    </xdr:from>
    <xdr:to>
      <xdr:col>8</xdr:col>
      <xdr:colOff>314325</xdr:colOff>
      <xdr:row>21</xdr:row>
      <xdr:rowOff>76200</xdr:rowOff>
    </xdr:to>
    <xdr:sp>
      <xdr:nvSpPr>
        <xdr:cNvPr id="20" name="Line 10"/>
        <xdr:cNvSpPr>
          <a:spLocks/>
        </xdr:cNvSpPr>
      </xdr:nvSpPr>
      <xdr:spPr>
        <a:xfrm flipV="1">
          <a:off x="5191125" y="3209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152400</xdr:rowOff>
    </xdr:from>
    <xdr:to>
      <xdr:col>5</xdr:col>
      <xdr:colOff>352425</xdr:colOff>
      <xdr:row>25</xdr:row>
      <xdr:rowOff>114300</xdr:rowOff>
    </xdr:to>
    <xdr:sp>
      <xdr:nvSpPr>
        <xdr:cNvPr id="21" name="Line 11"/>
        <xdr:cNvSpPr>
          <a:spLocks/>
        </xdr:cNvSpPr>
      </xdr:nvSpPr>
      <xdr:spPr>
        <a:xfrm flipH="1" flipV="1">
          <a:off x="2638425" y="4048125"/>
          <a:ext cx="7620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17</xdr:row>
      <xdr:rowOff>28575</xdr:rowOff>
    </xdr:from>
    <xdr:to>
      <xdr:col>4</xdr:col>
      <xdr:colOff>209550</xdr:colOff>
      <xdr:row>21</xdr:row>
      <xdr:rowOff>161925</xdr:rowOff>
    </xdr:to>
    <xdr:sp>
      <xdr:nvSpPr>
        <xdr:cNvPr id="22" name="Line 12"/>
        <xdr:cNvSpPr>
          <a:spLocks/>
        </xdr:cNvSpPr>
      </xdr:nvSpPr>
      <xdr:spPr>
        <a:xfrm flipV="1">
          <a:off x="2647950" y="314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15</xdr:row>
      <xdr:rowOff>19050</xdr:rowOff>
    </xdr:from>
    <xdr:to>
      <xdr:col>6</xdr:col>
      <xdr:colOff>47625</xdr:colOff>
      <xdr:row>15</xdr:row>
      <xdr:rowOff>180975</xdr:rowOff>
    </xdr:to>
    <xdr:sp>
      <xdr:nvSpPr>
        <xdr:cNvPr id="23" name="TextBox 13"/>
        <xdr:cNvSpPr txBox="1">
          <a:spLocks noChangeArrowheads="1"/>
        </xdr:cNvSpPr>
      </xdr:nvSpPr>
      <xdr:spPr>
        <a:xfrm>
          <a:off x="3571875" y="2771775"/>
          <a:ext cx="133350" cy="1619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590550</xdr:colOff>
      <xdr:row>18</xdr:row>
      <xdr:rowOff>114300</xdr:rowOff>
    </xdr:from>
    <xdr:to>
      <xdr:col>5</xdr:col>
      <xdr:colOff>114300</xdr:colOff>
      <xdr:row>19</xdr:row>
      <xdr:rowOff>85725</xdr:rowOff>
    </xdr:to>
    <xdr:sp>
      <xdr:nvSpPr>
        <xdr:cNvPr id="24" name="TextBox 14"/>
        <xdr:cNvSpPr txBox="1">
          <a:spLocks noChangeArrowheads="1"/>
        </xdr:cNvSpPr>
      </xdr:nvSpPr>
      <xdr:spPr>
        <a:xfrm>
          <a:off x="3028950" y="3429000"/>
          <a:ext cx="133350" cy="15240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352425</xdr:colOff>
      <xdr:row>22</xdr:row>
      <xdr:rowOff>142875</xdr:rowOff>
    </xdr:from>
    <xdr:to>
      <xdr:col>5</xdr:col>
      <xdr:colOff>561975</xdr:colOff>
      <xdr:row>23</xdr:row>
      <xdr:rowOff>142875</xdr:rowOff>
    </xdr:to>
    <xdr:sp>
      <xdr:nvSpPr>
        <xdr:cNvPr id="25" name="TextBox 15"/>
        <xdr:cNvSpPr txBox="1">
          <a:spLocks noChangeArrowheads="1"/>
        </xdr:cNvSpPr>
      </xdr:nvSpPr>
      <xdr:spPr>
        <a:xfrm>
          <a:off x="3400425" y="4238625"/>
          <a:ext cx="209550" cy="2000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371475</xdr:colOff>
      <xdr:row>20</xdr:row>
      <xdr:rowOff>190500</xdr:rowOff>
    </xdr:from>
    <xdr:to>
      <xdr:col>6</xdr:col>
      <xdr:colOff>485775</xdr:colOff>
      <xdr:row>21</xdr:row>
      <xdr:rowOff>133350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4029075" y="3886200"/>
          <a:ext cx="114300" cy="1428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352425</xdr:colOff>
      <xdr:row>21</xdr:row>
      <xdr:rowOff>142875</xdr:rowOff>
    </xdr:to>
    <xdr:sp>
      <xdr:nvSpPr>
        <xdr:cNvPr id="27" name="Line 36"/>
        <xdr:cNvSpPr>
          <a:spLocks/>
        </xdr:cNvSpPr>
      </xdr:nvSpPr>
      <xdr:spPr>
        <a:xfrm flipV="1">
          <a:off x="3657600" y="389572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16</xdr:row>
      <xdr:rowOff>28575</xdr:rowOff>
    </xdr:from>
    <xdr:to>
      <xdr:col>7</xdr:col>
      <xdr:colOff>114300</xdr:colOff>
      <xdr:row>17</xdr:row>
      <xdr:rowOff>114300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4229100" y="2981325"/>
          <a:ext cx="152400" cy="24765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552450</xdr:colOff>
      <xdr:row>16</xdr:row>
      <xdr:rowOff>123825</xdr:rowOff>
    </xdr:from>
    <xdr:to>
      <xdr:col>6</xdr:col>
      <xdr:colOff>552450</xdr:colOff>
      <xdr:row>18</xdr:row>
      <xdr:rowOff>66675</xdr:rowOff>
    </xdr:to>
    <xdr:sp>
      <xdr:nvSpPr>
        <xdr:cNvPr id="29" name="Line 38"/>
        <xdr:cNvSpPr>
          <a:spLocks/>
        </xdr:cNvSpPr>
      </xdr:nvSpPr>
      <xdr:spPr>
        <a:xfrm>
          <a:off x="4210050" y="3076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38100</xdr:rowOff>
    </xdr:from>
    <xdr:to>
      <xdr:col>19</xdr:col>
      <xdr:colOff>85725</xdr:colOff>
      <xdr:row>21</xdr:row>
      <xdr:rowOff>38100</xdr:rowOff>
    </xdr:to>
    <xdr:sp>
      <xdr:nvSpPr>
        <xdr:cNvPr id="30" name="Line 40"/>
        <xdr:cNvSpPr>
          <a:spLocks/>
        </xdr:cNvSpPr>
      </xdr:nvSpPr>
      <xdr:spPr>
        <a:xfrm>
          <a:off x="10982325" y="3933825"/>
          <a:ext cx="68580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20</xdr:row>
      <xdr:rowOff>0</xdr:rowOff>
    </xdr:from>
    <xdr:to>
      <xdr:col>19</xdr:col>
      <xdr:colOff>9525</xdr:colOff>
      <xdr:row>21</xdr:row>
      <xdr:rowOff>38100</xdr:rowOff>
    </xdr:to>
    <xdr:sp>
      <xdr:nvSpPr>
        <xdr:cNvPr id="31" name="Line 41"/>
        <xdr:cNvSpPr>
          <a:spLocks/>
        </xdr:cNvSpPr>
      </xdr:nvSpPr>
      <xdr:spPr>
        <a:xfrm flipH="1">
          <a:off x="11277600" y="3695700"/>
          <a:ext cx="314325" cy="2381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20</xdr:row>
      <xdr:rowOff>85725</xdr:rowOff>
    </xdr:from>
    <xdr:to>
      <xdr:col>19</xdr:col>
      <xdr:colOff>57150</xdr:colOff>
      <xdr:row>21</xdr:row>
      <xdr:rowOff>38100</xdr:rowOff>
    </xdr:to>
    <xdr:sp>
      <xdr:nvSpPr>
        <xdr:cNvPr id="32" name="Line 42"/>
        <xdr:cNvSpPr>
          <a:spLocks/>
        </xdr:cNvSpPr>
      </xdr:nvSpPr>
      <xdr:spPr>
        <a:xfrm>
          <a:off x="11639550" y="3781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104775</xdr:rowOff>
    </xdr:from>
    <xdr:to>
      <xdr:col>19</xdr:col>
      <xdr:colOff>66675</xdr:colOff>
      <xdr:row>22</xdr:row>
      <xdr:rowOff>95250</xdr:rowOff>
    </xdr:to>
    <xdr:sp>
      <xdr:nvSpPr>
        <xdr:cNvPr id="33" name="Line 43"/>
        <xdr:cNvSpPr>
          <a:spLocks/>
        </xdr:cNvSpPr>
      </xdr:nvSpPr>
      <xdr:spPr>
        <a:xfrm flipV="1">
          <a:off x="11649075" y="4000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20</xdr:row>
      <xdr:rowOff>38100</xdr:rowOff>
    </xdr:from>
    <xdr:to>
      <xdr:col>19</xdr:col>
      <xdr:colOff>352425</xdr:colOff>
      <xdr:row>21</xdr:row>
      <xdr:rowOff>133350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11725275" y="3733800"/>
          <a:ext cx="209550" cy="2952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-25000">
              <a:latin typeface="Arial"/>
              <a:ea typeface="Arial"/>
              <a:cs typeface="Arial"/>
            </a:rPr>
            <a:t>ho</a:t>
          </a:r>
        </a:p>
      </xdr:txBody>
    </xdr:sp>
    <xdr:clientData/>
  </xdr:twoCellAnchor>
  <xdr:twoCellAnchor>
    <xdr:from>
      <xdr:col>4</xdr:col>
      <xdr:colOff>38100</xdr:colOff>
      <xdr:row>21</xdr:row>
      <xdr:rowOff>95250</xdr:rowOff>
    </xdr:from>
    <xdr:to>
      <xdr:col>4</xdr:col>
      <xdr:colOff>590550</xdr:colOff>
      <xdr:row>22</xdr:row>
      <xdr:rowOff>123825</xdr:rowOff>
    </xdr:to>
    <xdr:sp>
      <xdr:nvSpPr>
        <xdr:cNvPr id="35" name="Line 47"/>
        <xdr:cNvSpPr>
          <a:spLocks/>
        </xdr:cNvSpPr>
      </xdr:nvSpPr>
      <xdr:spPr>
        <a:xfrm flipV="1">
          <a:off x="2476500" y="3990975"/>
          <a:ext cx="552450" cy="228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171450</xdr:rowOff>
    </xdr:from>
    <xdr:to>
      <xdr:col>4</xdr:col>
      <xdr:colOff>276225</xdr:colOff>
      <xdr:row>24</xdr:row>
      <xdr:rowOff>9525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2476500" y="4267200"/>
          <a:ext cx="238125" cy="2381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13</xdr:col>
      <xdr:colOff>19050</xdr:colOff>
      <xdr:row>20</xdr:row>
      <xdr:rowOff>123825</xdr:rowOff>
    </xdr:from>
    <xdr:to>
      <xdr:col>13</xdr:col>
      <xdr:colOff>257175</xdr:colOff>
      <xdr:row>22</xdr:row>
      <xdr:rowOff>66675</xdr:rowOff>
    </xdr:to>
    <xdr:sp>
      <xdr:nvSpPr>
        <xdr:cNvPr id="37" name="Line 49"/>
        <xdr:cNvSpPr>
          <a:spLocks/>
        </xdr:cNvSpPr>
      </xdr:nvSpPr>
      <xdr:spPr>
        <a:xfrm>
          <a:off x="7943850" y="3819525"/>
          <a:ext cx="238125" cy="3429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22</xdr:row>
      <xdr:rowOff>76200</xdr:rowOff>
    </xdr:from>
    <xdr:to>
      <xdr:col>13</xdr:col>
      <xdr:colOff>428625</xdr:colOff>
      <xdr:row>23</xdr:row>
      <xdr:rowOff>85725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8153400" y="4171950"/>
          <a:ext cx="200025" cy="20955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T31"/>
  <sheetViews>
    <sheetView workbookViewId="0" topLeftCell="A1">
      <selection activeCell="C26" sqref="C26"/>
    </sheetView>
  </sheetViews>
  <sheetFormatPr defaultColWidth="11.421875" defaultRowHeight="12.75"/>
  <cols>
    <col min="1" max="16384" width="9.140625" style="0" customWidth="1"/>
  </cols>
  <sheetData>
    <row r="2" ht="13.5" thickBot="1"/>
    <row r="3" spans="2:20" ht="14.25" thickBot="1" thickTop="1">
      <c r="B3" s="32" t="s">
        <v>60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2:20" ht="13.5" thickTop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2:20" ht="12.75">
      <c r="B5" s="38" t="s">
        <v>61</v>
      </c>
      <c r="C5" s="39"/>
      <c r="D5" s="39"/>
      <c r="E5" s="39"/>
      <c r="F5" s="39" t="s">
        <v>50</v>
      </c>
      <c r="G5" s="39"/>
      <c r="H5" s="39"/>
      <c r="I5" s="39"/>
      <c r="J5" s="39"/>
      <c r="K5" s="39"/>
      <c r="L5" s="39"/>
      <c r="M5" s="39"/>
      <c r="N5" s="39"/>
      <c r="O5" s="40" t="s">
        <v>41</v>
      </c>
      <c r="P5" s="39"/>
      <c r="Q5" s="39"/>
      <c r="R5" s="39"/>
      <c r="S5" s="39"/>
      <c r="T5" s="41"/>
    </row>
    <row r="6" spans="2:20" ht="14.25">
      <c r="B6" s="42" t="s">
        <v>23</v>
      </c>
      <c r="C6" s="31">
        <v>500</v>
      </c>
      <c r="D6" s="39" t="s">
        <v>49</v>
      </c>
      <c r="E6" s="39"/>
      <c r="F6" s="39" t="s">
        <v>63</v>
      </c>
      <c r="G6" s="39"/>
      <c r="H6" s="39"/>
      <c r="I6" s="39"/>
      <c r="J6" s="39"/>
      <c r="K6" s="39"/>
      <c r="L6" s="39"/>
      <c r="M6" s="39"/>
      <c r="N6" s="39"/>
      <c r="O6" s="43" t="s">
        <v>9</v>
      </c>
      <c r="P6" s="43">
        <f>K9/1000</f>
        <v>0.015</v>
      </c>
      <c r="Q6" s="39" t="s">
        <v>11</v>
      </c>
      <c r="R6" s="39"/>
      <c r="S6" s="39"/>
      <c r="T6" s="41"/>
    </row>
    <row r="7" spans="2:20" ht="15.75">
      <c r="B7" s="38" t="s">
        <v>48</v>
      </c>
      <c r="C7" s="39"/>
      <c r="D7" s="39"/>
      <c r="E7" s="39"/>
      <c r="F7" s="39" t="s">
        <v>51</v>
      </c>
      <c r="G7" s="39"/>
      <c r="H7" s="39"/>
      <c r="I7" s="39"/>
      <c r="J7" s="39"/>
      <c r="K7" s="39"/>
      <c r="L7" s="39"/>
      <c r="M7" s="39"/>
      <c r="N7" s="39"/>
      <c r="O7" s="44" t="s">
        <v>3</v>
      </c>
      <c r="P7" s="43">
        <v>2400</v>
      </c>
      <c r="Q7" s="39" t="s">
        <v>10</v>
      </c>
      <c r="R7" s="39"/>
      <c r="S7" s="39"/>
      <c r="T7" s="41"/>
    </row>
    <row r="8" spans="2:20" ht="15.75">
      <c r="B8" s="42" t="s">
        <v>26</v>
      </c>
      <c r="C8" s="31">
        <v>5</v>
      </c>
      <c r="D8" s="39" t="s">
        <v>28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4" t="s">
        <v>4</v>
      </c>
      <c r="P8" s="43">
        <v>1000</v>
      </c>
      <c r="Q8" s="39" t="s">
        <v>7</v>
      </c>
      <c r="R8" s="39"/>
      <c r="S8" s="39"/>
      <c r="T8" s="41"/>
    </row>
    <row r="9" spans="2:20" ht="12.75">
      <c r="B9" s="42" t="s">
        <v>27</v>
      </c>
      <c r="C9" s="31">
        <v>5</v>
      </c>
      <c r="D9" s="39" t="s">
        <v>28</v>
      </c>
      <c r="E9" s="39"/>
      <c r="F9" s="39"/>
      <c r="G9" s="39"/>
      <c r="H9" s="39" t="s">
        <v>44</v>
      </c>
      <c r="I9" s="39"/>
      <c r="J9" s="43" t="s">
        <v>9</v>
      </c>
      <c r="K9" s="43">
        <v>15</v>
      </c>
      <c r="L9" s="45" t="s">
        <v>35</v>
      </c>
      <c r="M9" s="39"/>
      <c r="N9" s="39"/>
      <c r="O9" s="44" t="s">
        <v>5</v>
      </c>
      <c r="P9" s="43">
        <v>0.001</v>
      </c>
      <c r="Q9" s="39" t="s">
        <v>0</v>
      </c>
      <c r="R9" s="39"/>
      <c r="S9" s="39"/>
      <c r="T9" s="41"/>
    </row>
    <row r="10" spans="2:20" ht="15.75">
      <c r="B10" s="42" t="s">
        <v>31</v>
      </c>
      <c r="C10" s="31">
        <v>6</v>
      </c>
      <c r="D10" s="39" t="s">
        <v>28</v>
      </c>
      <c r="E10" s="39"/>
      <c r="F10" s="39"/>
      <c r="G10" s="39"/>
      <c r="H10" s="39" t="s">
        <v>45</v>
      </c>
      <c r="I10" s="39"/>
      <c r="J10" s="44" t="s">
        <v>3</v>
      </c>
      <c r="K10" s="43">
        <v>2400</v>
      </c>
      <c r="L10" s="39" t="s">
        <v>10</v>
      </c>
      <c r="M10" s="39"/>
      <c r="N10" s="39"/>
      <c r="O10" s="46" t="s">
        <v>38</v>
      </c>
      <c r="P10" s="47" t="s">
        <v>39</v>
      </c>
      <c r="Q10" s="39"/>
      <c r="R10" s="39"/>
      <c r="S10" s="39"/>
      <c r="T10" s="41"/>
    </row>
    <row r="11" spans="2:20" ht="15.75">
      <c r="B11" s="38"/>
      <c r="C11" s="39"/>
      <c r="D11" s="39"/>
      <c r="E11" s="39"/>
      <c r="F11" s="39"/>
      <c r="G11" s="39"/>
      <c r="H11" s="39" t="s">
        <v>46</v>
      </c>
      <c r="I11" s="39"/>
      <c r="J11" s="44" t="s">
        <v>4</v>
      </c>
      <c r="K11" s="43">
        <v>1000</v>
      </c>
      <c r="L11" s="39" t="s">
        <v>7</v>
      </c>
      <c r="M11" s="39"/>
      <c r="N11" s="39"/>
      <c r="O11" s="46" t="s">
        <v>38</v>
      </c>
      <c r="P11" s="48">
        <f>Pipe_Slurry_Vel_Decantacion_d_rs_rL_m(P6,P7,P8,P9)</f>
        <v>0.00018215894996797383</v>
      </c>
      <c r="Q11" s="39" t="s">
        <v>1</v>
      </c>
      <c r="R11" s="39"/>
      <c r="S11" s="39"/>
      <c r="T11" s="41"/>
    </row>
    <row r="12" spans="2:20" ht="15.75">
      <c r="B12" s="38" t="s">
        <v>58</v>
      </c>
      <c r="C12" s="39"/>
      <c r="D12" s="39"/>
      <c r="E12" s="39"/>
      <c r="F12" s="39"/>
      <c r="G12" s="39"/>
      <c r="H12" s="39" t="s">
        <v>47</v>
      </c>
      <c r="I12" s="39"/>
      <c r="J12" s="44" t="s">
        <v>5</v>
      </c>
      <c r="K12" s="43">
        <v>0.001</v>
      </c>
      <c r="L12" s="39" t="s">
        <v>0</v>
      </c>
      <c r="M12" s="39"/>
      <c r="N12" s="39"/>
      <c r="O12" s="39" t="s">
        <v>2</v>
      </c>
      <c r="P12" s="39"/>
      <c r="Q12" s="39"/>
      <c r="R12" s="39"/>
      <c r="S12" s="39"/>
      <c r="T12" s="41"/>
    </row>
    <row r="13" spans="2:20" ht="12.75">
      <c r="B13" s="49" t="s">
        <v>64</v>
      </c>
      <c r="C13" s="4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 t="s">
        <v>40</v>
      </c>
      <c r="P13" s="39"/>
      <c r="Q13" s="39"/>
      <c r="R13" s="39"/>
      <c r="S13" s="39"/>
      <c r="T13" s="41"/>
    </row>
    <row r="14" spans="2:20" ht="15.75">
      <c r="B14" s="42" t="s">
        <v>53</v>
      </c>
      <c r="C14" s="31">
        <v>2</v>
      </c>
      <c r="D14" s="39" t="s">
        <v>1</v>
      </c>
      <c r="E14" s="39"/>
      <c r="F14" s="39"/>
      <c r="G14" s="39"/>
      <c r="H14" s="39"/>
      <c r="I14" s="39"/>
      <c r="J14" s="40" t="s">
        <v>65</v>
      </c>
      <c r="K14" s="39"/>
      <c r="L14" s="39"/>
      <c r="M14" s="39"/>
      <c r="N14" s="39"/>
      <c r="O14" s="39" t="s">
        <v>67</v>
      </c>
      <c r="P14" s="39"/>
      <c r="Q14" s="39"/>
      <c r="R14" s="39"/>
      <c r="S14" s="39"/>
      <c r="T14" s="41"/>
    </row>
    <row r="15" spans="2:20" ht="15.75">
      <c r="B15" s="38" t="s">
        <v>59</v>
      </c>
      <c r="C15" s="39"/>
      <c r="D15" s="39"/>
      <c r="E15" s="39"/>
      <c r="F15" s="39"/>
      <c r="G15" s="39"/>
      <c r="H15" s="39"/>
      <c r="I15" s="39"/>
      <c r="J15" s="43" t="s">
        <v>24</v>
      </c>
      <c r="K15" s="43" t="s">
        <v>25</v>
      </c>
      <c r="L15" s="39"/>
      <c r="M15" s="39"/>
      <c r="N15" s="39"/>
      <c r="O15" s="43" t="s">
        <v>36</v>
      </c>
      <c r="P15" s="43" t="s">
        <v>78</v>
      </c>
      <c r="Q15" s="39"/>
      <c r="R15" s="39"/>
      <c r="S15" s="39"/>
      <c r="T15" s="41"/>
    </row>
    <row r="16" spans="2:20" ht="15.75">
      <c r="B16" s="42" t="s">
        <v>54</v>
      </c>
      <c r="C16" s="31">
        <v>800</v>
      </c>
      <c r="D16" s="39" t="s">
        <v>11</v>
      </c>
      <c r="E16" s="39"/>
      <c r="F16" s="39"/>
      <c r="G16" s="39"/>
      <c r="H16" s="39"/>
      <c r="I16" s="39"/>
      <c r="J16" s="43" t="s">
        <v>26</v>
      </c>
      <c r="K16" s="43">
        <f>C8</f>
        <v>5</v>
      </c>
      <c r="L16" s="39" t="s">
        <v>28</v>
      </c>
      <c r="M16" s="39"/>
      <c r="N16" s="39"/>
      <c r="O16" s="46" t="s">
        <v>38</v>
      </c>
      <c r="P16" s="50">
        <f>P11</f>
        <v>0.00018215894996797383</v>
      </c>
      <c r="Q16" s="39" t="s">
        <v>1</v>
      </c>
      <c r="R16" s="39"/>
      <c r="S16" s="39"/>
      <c r="T16" s="41"/>
    </row>
    <row r="17" spans="2:20" ht="12.75">
      <c r="B17" s="38" t="s">
        <v>55</v>
      </c>
      <c r="C17" s="39"/>
      <c r="D17" s="39"/>
      <c r="E17" s="39"/>
      <c r="F17" s="39"/>
      <c r="G17" s="39"/>
      <c r="H17" s="39"/>
      <c r="I17" s="39"/>
      <c r="J17" s="43" t="s">
        <v>27</v>
      </c>
      <c r="K17" s="43">
        <f>C9</f>
        <v>5</v>
      </c>
      <c r="L17" s="39" t="s">
        <v>28</v>
      </c>
      <c r="M17" s="39"/>
      <c r="N17" s="39"/>
      <c r="O17" s="43" t="s">
        <v>32</v>
      </c>
      <c r="P17" s="43">
        <f>K30</f>
        <v>1080</v>
      </c>
      <c r="Q17" s="39"/>
      <c r="R17" s="39"/>
      <c r="S17" s="39"/>
      <c r="T17" s="41"/>
    </row>
    <row r="18" spans="2:20" ht="15.75">
      <c r="B18" s="42" t="s">
        <v>52</v>
      </c>
      <c r="C18" s="39" t="s">
        <v>56</v>
      </c>
      <c r="D18" s="39"/>
      <c r="E18" s="39"/>
      <c r="F18" s="39"/>
      <c r="G18" s="39"/>
      <c r="H18" s="39"/>
      <c r="I18" s="39"/>
      <c r="J18" s="43" t="s">
        <v>24</v>
      </c>
      <c r="K18" s="43">
        <f>K16*K17</f>
        <v>25</v>
      </c>
      <c r="L18" s="39" t="s">
        <v>29</v>
      </c>
      <c r="M18" s="39"/>
      <c r="N18" s="39"/>
      <c r="O18" s="43" t="s">
        <v>36</v>
      </c>
      <c r="P18" s="51">
        <f>P16*P17</f>
        <v>0.19673166596541175</v>
      </c>
      <c r="Q18" s="39" t="s">
        <v>28</v>
      </c>
      <c r="R18" s="39"/>
      <c r="S18" s="39"/>
      <c r="T18" s="41"/>
    </row>
    <row r="19" spans="2:20" ht="14.25">
      <c r="B19" s="42" t="s">
        <v>23</v>
      </c>
      <c r="C19" s="51">
        <f>C6/3600</f>
        <v>0.1388888888888889</v>
      </c>
      <c r="D19" s="39" t="s">
        <v>57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3" t="s">
        <v>36</v>
      </c>
      <c r="P19" s="30">
        <f>P18*1000</f>
        <v>196.73166596541176</v>
      </c>
      <c r="Q19" s="39" t="s">
        <v>11</v>
      </c>
      <c r="R19" s="39"/>
      <c r="S19" s="39"/>
      <c r="T19" s="41"/>
    </row>
    <row r="20" spans="2:20" ht="15.75">
      <c r="B20" s="42" t="s">
        <v>53</v>
      </c>
      <c r="C20" s="43">
        <f>C14</f>
        <v>2</v>
      </c>
      <c r="D20" s="39" t="s">
        <v>28</v>
      </c>
      <c r="E20" s="39"/>
      <c r="F20" s="39"/>
      <c r="G20" s="39"/>
      <c r="H20" s="39"/>
      <c r="I20" s="39"/>
      <c r="J20" s="40" t="s">
        <v>42</v>
      </c>
      <c r="K20" s="39"/>
      <c r="L20" s="39"/>
      <c r="M20" s="39"/>
      <c r="N20" s="39"/>
      <c r="O20" s="39"/>
      <c r="P20" s="57" t="str">
        <f>IF(C23&lt;P19,"H &gt; ho.  Correct","H &lt; ho. Incorrect")</f>
        <v>H &gt; ho.  Correct</v>
      </c>
      <c r="Q20" s="43"/>
      <c r="R20" s="39"/>
      <c r="S20" s="52" t="s">
        <v>43</v>
      </c>
      <c r="T20" s="41"/>
    </row>
    <row r="21" spans="2:20" ht="15.75">
      <c r="B21" s="42" t="s">
        <v>54</v>
      </c>
      <c r="C21" s="43">
        <f>C16/1000</f>
        <v>0.8</v>
      </c>
      <c r="D21" s="39" t="s">
        <v>28</v>
      </c>
      <c r="E21" s="39"/>
      <c r="F21" s="39"/>
      <c r="G21" s="39"/>
      <c r="H21" s="39"/>
      <c r="I21" s="39"/>
      <c r="J21" s="43" t="s">
        <v>6</v>
      </c>
      <c r="K21" s="39" t="s">
        <v>30</v>
      </c>
      <c r="L21" s="39"/>
      <c r="M21" s="39"/>
      <c r="N21" s="39"/>
      <c r="O21" s="39"/>
      <c r="P21" s="39"/>
      <c r="Q21" s="39"/>
      <c r="R21" s="39"/>
      <c r="S21" s="39"/>
      <c r="T21" s="41"/>
    </row>
    <row r="22" spans="2:20" ht="15.75">
      <c r="B22" s="42" t="s">
        <v>52</v>
      </c>
      <c r="C22" s="51">
        <f>C19/(C20*C21)</f>
        <v>0.08680555555555555</v>
      </c>
      <c r="D22" s="39" t="s">
        <v>28</v>
      </c>
      <c r="E22" s="39"/>
      <c r="F22" s="46" t="s">
        <v>2</v>
      </c>
      <c r="G22" s="39"/>
      <c r="H22" s="39"/>
      <c r="I22" s="39"/>
      <c r="J22" s="43" t="s">
        <v>23</v>
      </c>
      <c r="K22" s="39">
        <f>C6/3600</f>
        <v>0.1388888888888889</v>
      </c>
      <c r="L22" s="39"/>
      <c r="M22" s="39"/>
      <c r="N22" s="39"/>
      <c r="O22" s="39"/>
      <c r="P22" s="39"/>
      <c r="Q22" s="39"/>
      <c r="R22" s="39"/>
      <c r="S22" s="39"/>
      <c r="T22" s="41"/>
    </row>
    <row r="23" spans="2:20" ht="15.75">
      <c r="B23" s="42" t="s">
        <v>52</v>
      </c>
      <c r="C23" s="30">
        <f>C22*1000</f>
        <v>86.80555555555556</v>
      </c>
      <c r="D23" s="39" t="s">
        <v>11</v>
      </c>
      <c r="E23" s="39"/>
      <c r="F23" s="39"/>
      <c r="G23" s="39"/>
      <c r="H23" s="39"/>
      <c r="I23" s="39"/>
      <c r="J23" s="43" t="s">
        <v>24</v>
      </c>
      <c r="K23" s="43">
        <f>K18</f>
        <v>25</v>
      </c>
      <c r="L23" s="39"/>
      <c r="M23" s="39"/>
      <c r="N23" s="39"/>
      <c r="O23" s="39"/>
      <c r="P23" s="39"/>
      <c r="Q23" s="39"/>
      <c r="R23" s="39"/>
      <c r="S23" s="39"/>
      <c r="T23" s="41"/>
    </row>
    <row r="24" spans="2:20" ht="15.75">
      <c r="B24" s="38"/>
      <c r="C24" s="39"/>
      <c r="D24" s="39"/>
      <c r="E24" s="39"/>
      <c r="F24" s="39"/>
      <c r="G24" s="39"/>
      <c r="H24" s="39"/>
      <c r="I24" s="39"/>
      <c r="J24" s="46" t="s">
        <v>37</v>
      </c>
      <c r="K24" s="51">
        <f>K22/K23</f>
        <v>0.005555555555555556</v>
      </c>
      <c r="L24" s="39" t="s">
        <v>1</v>
      </c>
      <c r="M24" s="39"/>
      <c r="N24" s="39"/>
      <c r="O24" s="39"/>
      <c r="P24" s="39"/>
      <c r="Q24" s="39"/>
      <c r="R24" s="39"/>
      <c r="S24" s="39"/>
      <c r="T24" s="41"/>
    </row>
    <row r="25" spans="2:20" ht="12.7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1"/>
    </row>
    <row r="26" spans="2:20" ht="12.75">
      <c r="B26" s="38"/>
      <c r="C26" s="39"/>
      <c r="D26" s="39"/>
      <c r="E26" s="39"/>
      <c r="F26" s="39"/>
      <c r="G26" s="39"/>
      <c r="H26" s="39"/>
      <c r="I26" s="39"/>
      <c r="J26" s="40" t="s">
        <v>66</v>
      </c>
      <c r="K26" s="39"/>
      <c r="L26" s="39"/>
      <c r="M26" s="39"/>
      <c r="N26" s="39"/>
      <c r="O26" s="39"/>
      <c r="P26" s="39"/>
      <c r="Q26" s="39"/>
      <c r="R26" s="39"/>
      <c r="S26" s="39"/>
      <c r="T26" s="41"/>
    </row>
    <row r="27" spans="2:20" ht="12.75">
      <c r="B27" s="38"/>
      <c r="C27" s="39"/>
      <c r="D27" s="39"/>
      <c r="E27" s="39"/>
      <c r="F27" s="39"/>
      <c r="G27" s="39"/>
      <c r="H27" s="39"/>
      <c r="I27" s="39"/>
      <c r="J27" s="43" t="s">
        <v>32</v>
      </c>
      <c r="K27" s="43" t="s">
        <v>33</v>
      </c>
      <c r="L27" s="39"/>
      <c r="M27" s="39"/>
      <c r="N27" s="39"/>
      <c r="O27" s="39"/>
      <c r="P27" s="39"/>
      <c r="Q27" s="39"/>
      <c r="R27" s="39"/>
      <c r="S27" s="39"/>
      <c r="T27" s="41"/>
    </row>
    <row r="28" spans="2:20" ht="12.75">
      <c r="B28" s="38" t="s">
        <v>68</v>
      </c>
      <c r="C28" s="39"/>
      <c r="D28" s="39"/>
      <c r="E28" s="39"/>
      <c r="F28" s="39"/>
      <c r="G28" s="39"/>
      <c r="H28" s="39"/>
      <c r="I28" s="39"/>
      <c r="J28" s="43" t="s">
        <v>31</v>
      </c>
      <c r="K28" s="43">
        <f>C10</f>
        <v>6</v>
      </c>
      <c r="L28" s="39" t="s">
        <v>28</v>
      </c>
      <c r="M28" s="39"/>
      <c r="N28" s="39"/>
      <c r="O28" s="39"/>
      <c r="P28" s="39"/>
      <c r="Q28" s="39"/>
      <c r="R28" s="39"/>
      <c r="S28" s="39"/>
      <c r="T28" s="41"/>
    </row>
    <row r="29" spans="2:20" ht="15.75">
      <c r="B29" s="38" t="s">
        <v>69</v>
      </c>
      <c r="C29" s="39"/>
      <c r="D29" s="39"/>
      <c r="E29" s="39"/>
      <c r="F29" s="39"/>
      <c r="G29" s="39"/>
      <c r="H29" s="39"/>
      <c r="I29" s="39"/>
      <c r="J29" s="46" t="s">
        <v>37</v>
      </c>
      <c r="K29" s="51">
        <f>K24</f>
        <v>0.005555555555555556</v>
      </c>
      <c r="L29" s="39" t="s">
        <v>1</v>
      </c>
      <c r="M29" s="39"/>
      <c r="N29" s="39"/>
      <c r="O29" s="39"/>
      <c r="P29" s="39"/>
      <c r="Q29" s="39"/>
      <c r="R29" s="39"/>
      <c r="S29" s="39"/>
      <c r="T29" s="41"/>
    </row>
    <row r="30" spans="2:20" ht="12.75">
      <c r="B30" s="38" t="s">
        <v>72</v>
      </c>
      <c r="C30" s="39"/>
      <c r="D30" s="39"/>
      <c r="E30" s="39"/>
      <c r="F30" s="39"/>
      <c r="G30" s="39"/>
      <c r="H30" s="39"/>
      <c r="I30" s="39"/>
      <c r="J30" s="43" t="s">
        <v>32</v>
      </c>
      <c r="K30" s="43">
        <f>K28/K29</f>
        <v>1080</v>
      </c>
      <c r="L30" s="39" t="s">
        <v>34</v>
      </c>
      <c r="M30" s="39"/>
      <c r="N30" s="39"/>
      <c r="O30" s="39"/>
      <c r="P30" s="39"/>
      <c r="Q30" s="39"/>
      <c r="R30" s="39"/>
      <c r="S30" s="39"/>
      <c r="T30" s="41"/>
    </row>
    <row r="31" spans="2:20" ht="13.5" thickBot="1">
      <c r="B31" s="53" t="s">
        <v>70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 t="s">
        <v>62</v>
      </c>
      <c r="T31" s="56" t="s">
        <v>71</v>
      </c>
    </row>
    <row r="32" ht="13.5" thickTop="1"/>
  </sheetData>
  <conditionalFormatting sqref="P20:Q20">
    <cfRule type="cellIs" priority="1" dxfId="0" operator="equal" stopIfTrue="1">
      <formula>"H &lt; ho. Incorrect"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2:R23"/>
  <sheetViews>
    <sheetView workbookViewId="0" topLeftCell="A1">
      <selection activeCell="S20" sqref="S20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5" width="9.140625" style="0" customWidth="1"/>
    <col min="6" max="6" width="10.8515625" style="0" customWidth="1"/>
    <col min="7" max="16384" width="9.140625" style="0" customWidth="1"/>
  </cols>
  <sheetData>
    <row r="1" ht="13.5" thickBot="1"/>
    <row r="2" spans="3:18" ht="13.5" thickTop="1">
      <c r="C2" s="29" t="s">
        <v>73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8"/>
    </row>
    <row r="3" spans="3:18" ht="13.5" thickBot="1">
      <c r="C3" s="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9"/>
    </row>
    <row r="4" spans="3:18" ht="16.5" thickTop="1">
      <c r="C4" s="26" t="s">
        <v>74</v>
      </c>
      <c r="D4" s="1"/>
      <c r="E4" s="1"/>
      <c r="F4" s="1"/>
      <c r="G4" s="1"/>
      <c r="H4" s="1"/>
      <c r="I4" s="1"/>
      <c r="J4" s="1"/>
      <c r="K4" s="1"/>
      <c r="L4" s="6" t="s">
        <v>6</v>
      </c>
      <c r="M4" s="7" t="s">
        <v>18</v>
      </c>
      <c r="N4" s="7"/>
      <c r="O4" s="22"/>
      <c r="P4" s="7"/>
      <c r="Q4" s="18"/>
      <c r="R4" s="19"/>
    </row>
    <row r="5" spans="3:18" ht="15.75">
      <c r="C5" s="26" t="s">
        <v>75</v>
      </c>
      <c r="D5" s="1"/>
      <c r="E5" s="1"/>
      <c r="F5" s="1"/>
      <c r="G5" s="1"/>
      <c r="H5" s="1"/>
      <c r="I5" s="1"/>
      <c r="J5" s="1"/>
      <c r="K5" s="1"/>
      <c r="L5" s="5" t="s">
        <v>9</v>
      </c>
      <c r="M5" s="2">
        <v>2</v>
      </c>
      <c r="N5" s="1" t="s">
        <v>11</v>
      </c>
      <c r="O5" s="1"/>
      <c r="P5" s="1"/>
      <c r="Q5" s="19"/>
      <c r="R5" s="19"/>
    </row>
    <row r="6" spans="3:18" ht="15.75">
      <c r="C6" s="26"/>
      <c r="D6" s="1"/>
      <c r="E6" s="1"/>
      <c r="F6" s="1"/>
      <c r="G6" s="1"/>
      <c r="H6" s="1"/>
      <c r="I6" s="1"/>
      <c r="J6" s="1"/>
      <c r="K6" s="1"/>
      <c r="L6" s="4" t="s">
        <v>3</v>
      </c>
      <c r="M6" s="2">
        <v>2400</v>
      </c>
      <c r="N6" s="1" t="s">
        <v>10</v>
      </c>
      <c r="O6" s="3"/>
      <c r="P6" s="1"/>
      <c r="Q6" s="25" t="s">
        <v>2</v>
      </c>
      <c r="R6" s="19" t="s">
        <v>2</v>
      </c>
    </row>
    <row r="7" spans="3:18" ht="15.75">
      <c r="C7" s="26"/>
      <c r="D7" s="1"/>
      <c r="E7" s="1"/>
      <c r="F7" s="1"/>
      <c r="G7" s="1"/>
      <c r="H7" s="1"/>
      <c r="I7" s="1"/>
      <c r="J7" s="1"/>
      <c r="K7" s="1"/>
      <c r="L7" s="4" t="s">
        <v>4</v>
      </c>
      <c r="M7" s="2">
        <v>1000</v>
      </c>
      <c r="N7" s="1" t="s">
        <v>7</v>
      </c>
      <c r="O7" s="3"/>
      <c r="P7" s="1"/>
      <c r="Q7" s="19"/>
      <c r="R7" s="19"/>
    </row>
    <row r="8" spans="3:18" ht="12.75">
      <c r="C8" s="26"/>
      <c r="D8" s="1"/>
      <c r="E8" s="1"/>
      <c r="F8" s="1"/>
      <c r="G8" s="1"/>
      <c r="H8" s="1"/>
      <c r="I8" s="1"/>
      <c r="J8" s="1"/>
      <c r="K8" s="1"/>
      <c r="L8" s="4" t="s">
        <v>5</v>
      </c>
      <c r="M8" s="2">
        <v>0.001</v>
      </c>
      <c r="N8" s="1" t="s">
        <v>0</v>
      </c>
      <c r="O8" s="1"/>
      <c r="P8" s="1"/>
      <c r="Q8" s="19"/>
      <c r="R8" s="19"/>
    </row>
    <row r="9" spans="3:18" ht="13.5" thickBot="1">
      <c r="C9" s="26"/>
      <c r="D9" s="1"/>
      <c r="E9" s="1"/>
      <c r="F9" s="1"/>
      <c r="G9" s="1"/>
      <c r="H9" s="1"/>
      <c r="I9" s="1"/>
      <c r="J9" s="1"/>
      <c r="K9" s="1"/>
      <c r="L9" s="23" t="s">
        <v>6</v>
      </c>
      <c r="M9" s="21">
        <f>Pipe_Slurry_Vel_Decantacion_d_rs_rL_m(M5,M6,M7,M8)</f>
        <v>0.2551996966666391</v>
      </c>
      <c r="N9" s="24" t="s">
        <v>1</v>
      </c>
      <c r="O9" s="8"/>
      <c r="P9" s="8"/>
      <c r="Q9" s="20"/>
      <c r="R9" s="19"/>
    </row>
    <row r="10" spans="3:18" ht="13.5" thickTop="1">
      <c r="C10" s="26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9"/>
    </row>
    <row r="11" spans="3:18" ht="12.75">
      <c r="C11" s="26"/>
      <c r="D11" s="1"/>
      <c r="E11" s="1"/>
      <c r="F11" s="3"/>
      <c r="G11" s="1"/>
      <c r="H11" s="1"/>
      <c r="I11" s="1"/>
      <c r="J11" s="1"/>
      <c r="K11" s="1"/>
      <c r="L11" s="9" t="s">
        <v>16</v>
      </c>
      <c r="M11" s="9" t="s">
        <v>16</v>
      </c>
      <c r="N11" s="9" t="s">
        <v>12</v>
      </c>
      <c r="O11" s="9" t="s">
        <v>12</v>
      </c>
      <c r="P11" s="11"/>
      <c r="Q11" s="1"/>
      <c r="R11" s="19"/>
    </row>
    <row r="12" spans="3:18" ht="15.75">
      <c r="C12" s="27" t="s">
        <v>6</v>
      </c>
      <c r="D12" s="1" t="s">
        <v>14</v>
      </c>
      <c r="E12" s="1"/>
      <c r="F12" s="3"/>
      <c r="G12" s="1"/>
      <c r="H12" s="1"/>
      <c r="I12" s="1"/>
      <c r="J12" s="1"/>
      <c r="K12" s="1"/>
      <c r="L12" s="15" t="s">
        <v>19</v>
      </c>
      <c r="M12" s="9" t="s">
        <v>11</v>
      </c>
      <c r="N12" s="9" t="s">
        <v>1</v>
      </c>
      <c r="O12" s="9" t="s">
        <v>1</v>
      </c>
      <c r="P12" s="9" t="s">
        <v>20</v>
      </c>
      <c r="Q12" s="1"/>
      <c r="R12" s="19"/>
    </row>
    <row r="13" spans="3:18" ht="15.75">
      <c r="C13" s="27" t="s">
        <v>6</v>
      </c>
      <c r="D13" s="1" t="s">
        <v>15</v>
      </c>
      <c r="E13" s="1"/>
      <c r="F13" s="3"/>
      <c r="G13" s="1"/>
      <c r="H13" s="1"/>
      <c r="I13" s="1"/>
      <c r="J13" s="1"/>
      <c r="K13" s="1"/>
      <c r="L13" s="9">
        <f>M13*1000</f>
        <v>10</v>
      </c>
      <c r="M13" s="10">
        <v>0.01</v>
      </c>
      <c r="N13" s="11"/>
      <c r="O13" s="14">
        <f aca="true" t="shared" si="0" ref="O13:O22">Pipe_Slurry_Vel_Decantacion_d_rs_rL_m(M13,$M$6,$M$7,$M$8)</f>
        <v>8.682252686571645E-05</v>
      </c>
      <c r="P13" s="13">
        <f>O13*10</f>
        <v>0.0008682252686571645</v>
      </c>
      <c r="Q13" s="1"/>
      <c r="R13" s="19"/>
    </row>
    <row r="14" spans="3:18" ht="12.75">
      <c r="C14" s="26"/>
      <c r="D14" s="1"/>
      <c r="E14" s="1"/>
      <c r="F14" s="3"/>
      <c r="G14" s="1"/>
      <c r="H14" s="1"/>
      <c r="I14" s="1"/>
      <c r="J14" s="1"/>
      <c r="K14" s="1"/>
      <c r="L14" s="9">
        <f aca="true" t="shared" si="1" ref="L14:L22">M14*1000</f>
        <v>50</v>
      </c>
      <c r="M14" s="10">
        <v>0.05</v>
      </c>
      <c r="N14" s="12"/>
      <c r="O14" s="14">
        <f t="shared" si="0"/>
        <v>0.0017075505458518487</v>
      </c>
      <c r="P14" s="10">
        <f aca="true" t="shared" si="2" ref="P14:P22">O14*10</f>
        <v>0.01707550545851849</v>
      </c>
      <c r="Q14" s="1"/>
      <c r="R14" s="19"/>
    </row>
    <row r="15" spans="3:18" ht="12.75">
      <c r="C15" s="27" t="s">
        <v>8</v>
      </c>
      <c r="D15" s="1" t="s">
        <v>13</v>
      </c>
      <c r="E15" s="1"/>
      <c r="F15" s="3"/>
      <c r="G15" s="1"/>
      <c r="H15" s="1"/>
      <c r="I15" s="1"/>
      <c r="J15" s="1"/>
      <c r="K15" s="1"/>
      <c r="L15" s="9">
        <f t="shared" si="1"/>
        <v>200</v>
      </c>
      <c r="M15" s="10">
        <v>0.2</v>
      </c>
      <c r="N15" s="9"/>
      <c r="O15" s="13">
        <f t="shared" si="0"/>
        <v>0.018839310258289662</v>
      </c>
      <c r="P15" s="10">
        <f t="shared" si="2"/>
        <v>0.18839310258289663</v>
      </c>
      <c r="Q15" s="1"/>
      <c r="R15" s="19"/>
    </row>
    <row r="16" spans="3:18" ht="15.75">
      <c r="C16" s="27" t="s">
        <v>17</v>
      </c>
      <c r="D16" s="1" t="s">
        <v>21</v>
      </c>
      <c r="E16" s="1"/>
      <c r="F16" s="3"/>
      <c r="G16" s="1"/>
      <c r="H16" s="1"/>
      <c r="I16" s="1"/>
      <c r="J16" s="1"/>
      <c r="K16" s="1"/>
      <c r="L16" s="9">
        <f t="shared" si="1"/>
        <v>500</v>
      </c>
      <c r="M16" s="9">
        <v>0.5</v>
      </c>
      <c r="N16" s="10">
        <v>0.063</v>
      </c>
      <c r="O16" s="10">
        <f t="shared" si="0"/>
        <v>0.06322172435965928</v>
      </c>
      <c r="P16" s="10">
        <f t="shared" si="2"/>
        <v>0.6322172435965928</v>
      </c>
      <c r="Q16" s="2"/>
      <c r="R16" s="19"/>
    </row>
    <row r="17" spans="3:18" ht="12.75">
      <c r="C17" s="26"/>
      <c r="D17" s="1"/>
      <c r="E17" s="1"/>
      <c r="F17" s="3"/>
      <c r="G17" s="1"/>
      <c r="H17" s="1"/>
      <c r="I17" s="1"/>
      <c r="J17" s="1"/>
      <c r="K17" s="1"/>
      <c r="L17" s="9">
        <f t="shared" si="1"/>
        <v>1000</v>
      </c>
      <c r="M17" s="16">
        <v>1</v>
      </c>
      <c r="N17" s="10">
        <v>0.1365</v>
      </c>
      <c r="O17" s="10">
        <f t="shared" si="0"/>
        <v>0.13655023157884932</v>
      </c>
      <c r="P17" s="17">
        <f t="shared" si="2"/>
        <v>1.3655023157884933</v>
      </c>
      <c r="Q17" s="2"/>
      <c r="R17" s="19"/>
    </row>
    <row r="18" spans="3:18" ht="12.75">
      <c r="C18" s="26" t="s">
        <v>76</v>
      </c>
      <c r="D18" s="1"/>
      <c r="E18" s="1"/>
      <c r="F18" s="3"/>
      <c r="G18" s="1"/>
      <c r="H18" s="1"/>
      <c r="I18" s="1"/>
      <c r="J18" s="1"/>
      <c r="K18" s="1"/>
      <c r="L18" s="9">
        <f t="shared" si="1"/>
        <v>2000</v>
      </c>
      <c r="M18" s="16">
        <v>2</v>
      </c>
      <c r="N18" s="10">
        <v>0.255</v>
      </c>
      <c r="O18" s="10">
        <f t="shared" si="0"/>
        <v>0.2551996966666391</v>
      </c>
      <c r="P18" s="17">
        <f t="shared" si="2"/>
        <v>2.5519969666663913</v>
      </c>
      <c r="Q18" s="2"/>
      <c r="R18" s="19"/>
    </row>
    <row r="19" spans="3:18" ht="12.75">
      <c r="C19" s="26"/>
      <c r="D19" s="1" t="s">
        <v>22</v>
      </c>
      <c r="E19" s="1"/>
      <c r="F19" s="3"/>
      <c r="G19" s="1"/>
      <c r="H19" s="1"/>
      <c r="I19" s="1"/>
      <c r="J19" s="1"/>
      <c r="K19" s="1"/>
      <c r="L19" s="9">
        <f t="shared" si="1"/>
        <v>3000</v>
      </c>
      <c r="M19" s="16">
        <v>3</v>
      </c>
      <c r="N19" s="10">
        <v>0.361</v>
      </c>
      <c r="O19" s="10">
        <f t="shared" si="0"/>
        <v>0.36089516377812186</v>
      </c>
      <c r="P19" s="17">
        <f t="shared" si="2"/>
        <v>3.6089516377812187</v>
      </c>
      <c r="Q19" s="1"/>
      <c r="R19" s="19"/>
    </row>
    <row r="20" spans="3:18" ht="12.75">
      <c r="C20" s="26" t="s">
        <v>77</v>
      </c>
      <c r="D20" s="2"/>
      <c r="E20" s="1"/>
      <c r="F20" s="3"/>
      <c r="G20" s="1"/>
      <c r="H20" s="1"/>
      <c r="I20" s="1"/>
      <c r="J20" s="1"/>
      <c r="K20" s="1"/>
      <c r="L20" s="9">
        <f t="shared" si="1"/>
        <v>4000</v>
      </c>
      <c r="M20" s="16">
        <v>4</v>
      </c>
      <c r="N20" s="10">
        <v>0.42</v>
      </c>
      <c r="O20" s="10">
        <f t="shared" si="0"/>
        <v>0.42044287476161624</v>
      </c>
      <c r="P20" s="17">
        <f t="shared" si="2"/>
        <v>4.204428747616163</v>
      </c>
      <c r="Q20" s="1"/>
      <c r="R20" s="19"/>
    </row>
    <row r="21" spans="3:18" ht="12.75">
      <c r="C21" s="26"/>
      <c r="D21" s="1"/>
      <c r="E21" s="1"/>
      <c r="F21" s="1"/>
      <c r="G21" s="1"/>
      <c r="H21" s="1"/>
      <c r="I21" s="1"/>
      <c r="J21" s="1"/>
      <c r="K21" s="1"/>
      <c r="L21" s="9">
        <f t="shared" si="1"/>
        <v>5000</v>
      </c>
      <c r="M21" s="16">
        <v>5</v>
      </c>
      <c r="N21" s="10">
        <v>0.473</v>
      </c>
      <c r="O21" s="10">
        <f t="shared" si="0"/>
        <v>0.4733184295188829</v>
      </c>
      <c r="P21" s="17">
        <f t="shared" si="2"/>
        <v>4.733184295188829</v>
      </c>
      <c r="Q21" s="1"/>
      <c r="R21" s="19"/>
    </row>
    <row r="22" spans="3:18" ht="12.75">
      <c r="C22" s="26"/>
      <c r="D22" s="1"/>
      <c r="E22" s="1"/>
      <c r="F22" s="1"/>
      <c r="G22" s="1"/>
      <c r="H22" s="1"/>
      <c r="I22" s="1"/>
      <c r="J22" s="1"/>
      <c r="K22" s="1"/>
      <c r="L22" s="9">
        <f t="shared" si="1"/>
        <v>6000</v>
      </c>
      <c r="M22" s="16">
        <v>6</v>
      </c>
      <c r="N22" s="10">
        <v>0.521</v>
      </c>
      <c r="O22" s="10">
        <f t="shared" si="0"/>
        <v>0.521420628555528</v>
      </c>
      <c r="P22" s="17">
        <f t="shared" si="2"/>
        <v>5.21420628555528</v>
      </c>
      <c r="Q22" s="1"/>
      <c r="R22" s="19"/>
    </row>
    <row r="23" spans="3:18" ht="13.5" thickBot="1">
      <c r="C23" s="2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58" t="s">
        <v>62</v>
      </c>
      <c r="R23" s="20" t="s">
        <v>71</v>
      </c>
    </row>
    <row r="24" ht="13.5" thickTop="1"/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1921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B4"/>
  <sheetViews>
    <sheetView tabSelected="1" workbookViewId="0" topLeftCell="A1">
      <selection activeCell="G10" sqref="G10"/>
    </sheetView>
  </sheetViews>
  <sheetFormatPr defaultColWidth="11.421875" defaultRowHeight="12.75"/>
  <cols>
    <col min="1" max="16384" width="9.140625" style="0" customWidth="1"/>
  </cols>
  <sheetData>
    <row r="2" ht="12.75">
      <c r="B2" t="s">
        <v>79</v>
      </c>
    </row>
    <row r="3" ht="12.75">
      <c r="B3" t="s">
        <v>80</v>
      </c>
    </row>
    <row r="4" ht="12.75">
      <c r="B4" s="59">
        <v>1978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Hatch</dc:creator>
  <cp:keywords/>
  <dc:description/>
  <cp:lastModifiedBy>..</cp:lastModifiedBy>
  <dcterms:created xsi:type="dcterms:W3CDTF">2009-02-26T14:12:28Z</dcterms:created>
  <dcterms:modified xsi:type="dcterms:W3CDTF">2010-01-17T15:23:01Z</dcterms:modified>
  <cp:category/>
  <cp:version/>
  <cp:contentType/>
  <cp:contentStatus/>
</cp:coreProperties>
</file>