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6395" windowHeight="10740" activeTab="0"/>
  </bookViews>
  <sheets>
    <sheet name="Theory" sheetId="1" r:id="rId1"/>
    <sheet name="System" sheetId="2" r:id="rId2"/>
    <sheet name="Solution" sheetId="3" r:id="rId3"/>
    <sheet name="Check" sheetId="4" r:id="rId4"/>
    <sheet name="Bibliography" sheetId="5" r:id="rId5"/>
  </sheets>
  <definedNames>
    <definedName name="MA">'Solution'!$H$12:$M$17</definedName>
    <definedName name="MC">'Solution'!$H$20:$H$25</definedName>
    <definedName name="p">'Solution'!$D$6</definedName>
    <definedName name="q">'Solution'!$D$7</definedName>
    <definedName name="r">'Solution'!$D$8</definedName>
    <definedName name="s">'Solution'!$R$37</definedName>
    <definedName name="zA1">'Solution'!$S$29</definedName>
    <definedName name="zA2">'Solution'!$S$30</definedName>
    <definedName name="zA3">'Solution'!$S$31</definedName>
    <definedName name="zA4">'Solution'!$S$32</definedName>
    <definedName name="zA5">'Solution'!$S$33</definedName>
    <definedName name="zA6">'Solution'!$S$34</definedName>
    <definedName name="ze1">'Solution'!$D$11</definedName>
    <definedName name="ze2">'Solution'!$D$12</definedName>
    <definedName name="ze3">'Solution'!$D$13</definedName>
    <definedName name="ze4">'Solution'!$D$14</definedName>
    <definedName name="ze5">'Solution'!$D$15</definedName>
    <definedName name="ze6">'Solution'!$D$16</definedName>
    <definedName name="zEb1">'Solution'!$D$32</definedName>
    <definedName name="zEb2">'Solution'!$D$33</definedName>
    <definedName name="zEb3">'Solution'!$D$34</definedName>
    <definedName name="zEb4">'Solution'!$D$35</definedName>
    <definedName name="zEb5">'Solution'!$D$36</definedName>
    <definedName name="zEb6">'Solution'!$D$37</definedName>
    <definedName name="zF11">'Solution'!$I$4</definedName>
    <definedName name="zF12">'Solution'!$I$5</definedName>
    <definedName name="zF13">'Solution'!$I$6</definedName>
    <definedName name="zF14">'Solution'!$I$7</definedName>
    <definedName name="zF15">'Solution'!$I$8</definedName>
    <definedName name="zF16">'Solution'!$I$9</definedName>
    <definedName name="zF21">'Solution'!$K$4</definedName>
    <definedName name="zF22">'Solution'!$K$5</definedName>
    <definedName name="zF23">'Solution'!$K$6</definedName>
    <definedName name="zF24">'Solution'!$K$7</definedName>
    <definedName name="zF25">'Solution'!$K$8</definedName>
    <definedName name="zF26">'Solution'!$K$9</definedName>
    <definedName name="zF31">'Solution'!$M$4</definedName>
    <definedName name="zF32">'Solution'!$M$5</definedName>
    <definedName name="zF33">'Solution'!$M$6</definedName>
    <definedName name="zF34">'Solution'!$M$7</definedName>
    <definedName name="zF35">'Solution'!$M$8</definedName>
    <definedName name="zF36">'Solution'!$M$9</definedName>
    <definedName name="zF41">'Solution'!$O$4</definedName>
    <definedName name="zF42">'Solution'!$O$5</definedName>
    <definedName name="zF43">'Solution'!$O$6</definedName>
    <definedName name="zF44">'Solution'!$O$7</definedName>
    <definedName name="zF45">'Solution'!$O$8</definedName>
    <definedName name="zF46">'Solution'!$O$9</definedName>
    <definedName name="zF51">'Solution'!$Q$4</definedName>
    <definedName name="zF52">'Solution'!$Q$5</definedName>
    <definedName name="zF53">'Solution'!$Q$6</definedName>
    <definedName name="zF54">'Solution'!$Q$7</definedName>
    <definedName name="zF55">'Solution'!$Q$8</definedName>
    <definedName name="zF56">'Solution'!$Q$9</definedName>
    <definedName name="zF61">'Solution'!$S$4</definedName>
    <definedName name="zF62">'Solution'!$S$5</definedName>
    <definedName name="zF63">'Solution'!$S$6</definedName>
    <definedName name="zF64">'Solution'!$S$7</definedName>
    <definedName name="zF65">'Solution'!$S$8</definedName>
    <definedName name="zF66">'Solution'!$S$9</definedName>
    <definedName name="zJ1">'Solution'!$H$32</definedName>
    <definedName name="zJ2">'Solution'!$H$33</definedName>
    <definedName name="zJ3">'Solution'!$H$34</definedName>
    <definedName name="zJ4">'Solution'!$H$35</definedName>
    <definedName name="zJ5">'Solution'!$H$36</definedName>
    <definedName name="zJ6">'Solution'!$H$37</definedName>
  </definedNames>
  <calcPr fullCalcOnLoad="1"/>
</workbook>
</file>

<file path=xl/sharedStrings.xml><?xml version="1.0" encoding="utf-8"?>
<sst xmlns="http://schemas.openxmlformats.org/spreadsheetml/2006/main" count="323" uniqueCount="248">
  <si>
    <t>[1]</t>
  </si>
  <si>
    <t>Fundamental of heat and mass transfer</t>
  </si>
  <si>
    <t>qi</t>
  </si>
  <si>
    <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</t>
    </r>
  </si>
  <si>
    <r>
      <t>G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</t>
    </r>
  </si>
  <si>
    <r>
      <t>r</t>
    </r>
    <r>
      <rPr>
        <sz val="10"/>
        <rFont val="Arial"/>
        <family val="0"/>
      </rPr>
      <t>i G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</t>
    </r>
  </si>
  <si>
    <r>
      <t>a</t>
    </r>
    <r>
      <rPr>
        <sz val="10"/>
        <rFont val="Arial"/>
        <family val="0"/>
      </rPr>
      <t>i G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</t>
    </r>
  </si>
  <si>
    <t>nonparticipating media within the enclosure</t>
  </si>
  <si>
    <t>All surface are: isothermal, gray, have uniform</t>
  </si>
  <si>
    <t xml:space="preserve">radiosity and are opaque and diffuseand, exist a </t>
  </si>
  <si>
    <t xml:space="preserve">The temperature Ti of each surface is known, and the </t>
  </si>
  <si>
    <r>
      <t>objective is to determine the net radiative heat flux q"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</t>
    </r>
  </si>
  <si>
    <t>13.3.1</t>
  </si>
  <si>
    <t xml:space="preserve">The net radiative heat flux is the rate at which </t>
  </si>
  <si>
    <t>energy would have to be transfered  to the surface</t>
  </si>
  <si>
    <t>to mantain a constant temperature. It is equal to the</t>
  </si>
  <si>
    <t>difference between  the surface radiosirty J and the</t>
  </si>
  <si>
    <t>irradiance G</t>
  </si>
  <si>
    <t>[13.15]</t>
  </si>
  <si>
    <t>The radiosity J consist of all radiant energy leaving</t>
  </si>
  <si>
    <t>the surface. It includes the direct emission and the</t>
  </si>
  <si>
    <t>reflected portion</t>
  </si>
  <si>
    <t>[13.16]</t>
  </si>
  <si>
    <t>Thus, the net radiative transfer is</t>
  </si>
  <si>
    <t>[13.17]</t>
  </si>
  <si>
    <r>
      <t>For an opaque (</t>
    </r>
    <r>
      <rPr>
        <sz val="10"/>
        <rFont val="Symbol"/>
        <family val="1"/>
      </rPr>
      <t>t</t>
    </r>
    <r>
      <rPr>
        <sz val="10"/>
        <rFont val="Arial"/>
        <family val="0"/>
      </rPr>
      <t xml:space="preserve"> = 0), diffuse (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spec</t>
    </r>
    <r>
      <rPr>
        <sz val="10"/>
        <rFont val="Arial"/>
        <family val="0"/>
      </rPr>
      <t xml:space="preserve"> = 0),</t>
    </r>
  </si>
  <si>
    <r>
      <t>gray (</t>
    </r>
    <r>
      <rPr>
        <sz val="10"/>
        <rFont val="Symbol"/>
        <family val="1"/>
      </rPr>
      <t>e = e</t>
    </r>
    <r>
      <rPr>
        <vertAlign val="subscript"/>
        <sz val="10"/>
        <rFont val="Symbol"/>
        <family val="1"/>
      </rPr>
      <t>l</t>
    </r>
    <r>
      <rPr>
        <sz val="10"/>
        <rFont val="Arial"/>
        <family val="0"/>
      </rPr>
      <t>)</t>
    </r>
  </si>
  <si>
    <t>The radiosity, Ec [13.16]</t>
  </si>
  <si>
    <t>may be expressed as</t>
  </si>
  <si>
    <t>[13.18]</t>
  </si>
  <si>
    <r>
      <t>Solving for G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</t>
    </r>
  </si>
  <si>
    <t>an substituting in Ec [13.15]</t>
  </si>
  <si>
    <t xml:space="preserve">Considerando que </t>
  </si>
  <si>
    <t>[13.19]</t>
  </si>
  <si>
    <r>
      <t>J</t>
    </r>
    <r>
      <rPr>
        <vertAlign val="subscript"/>
        <sz val="10"/>
        <rFont val="Arial"/>
        <family val="2"/>
      </rPr>
      <t>i</t>
    </r>
  </si>
  <si>
    <r>
      <t>E</t>
    </r>
    <r>
      <rPr>
        <vertAlign val="subscript"/>
        <sz val="10"/>
        <rFont val="Arial"/>
        <family val="2"/>
      </rPr>
      <t>bi</t>
    </r>
    <r>
      <rPr>
        <sz val="10"/>
        <rFont val="Arial"/>
        <family val="0"/>
      </rPr>
      <t xml:space="preserve"> </t>
    </r>
  </si>
  <si>
    <t>Network element representing the net</t>
  </si>
  <si>
    <t>radiation transfer from a surface.</t>
  </si>
  <si>
    <t>potencial and</t>
  </si>
  <si>
    <t>represents the driving</t>
  </si>
  <si>
    <t xml:space="preserve">the surface radiative </t>
  </si>
  <si>
    <t>resistance</t>
  </si>
  <si>
    <t>Ecuation [13.19] indicates, that if the</t>
  </si>
  <si>
    <t>emissive power that the surface would</t>
  </si>
  <si>
    <t>have if it were black exceeds its radiosity,</t>
  </si>
  <si>
    <t>there is a net radiation heat transfer from</t>
  </si>
  <si>
    <t>the surface.</t>
  </si>
  <si>
    <t>13.3..2</t>
  </si>
  <si>
    <t>Net radiation Exchange at a surface</t>
  </si>
  <si>
    <t>Radiation Exchange Between surfaces</t>
  </si>
  <si>
    <t xml:space="preserve">Radiation exchange between diffuse, gray </t>
  </si>
  <si>
    <t>surfaces in  an enclosure</t>
  </si>
  <si>
    <t xml:space="preserve">To use Equation 13.19, the surface radiosity must be </t>
  </si>
  <si>
    <t>known.</t>
  </si>
  <si>
    <t>radiation exchange between surfaces of the enclosure.</t>
  </si>
  <si>
    <t>The irradiation of surface "i" can be evaluated from the</t>
  </si>
  <si>
    <t>total rate at which radiation reaches surface "i"</t>
  </si>
  <si>
    <t xml:space="preserve">from the definition of the view factor, it follows that the </t>
  </si>
  <si>
    <t>radiation leaves the surface. It is the rate at which</t>
  </si>
  <si>
    <t>from all surfaces, including  "i"  is</t>
  </si>
  <si>
    <t>Frank P. Incropera &amp; David P. De Witt</t>
  </si>
  <si>
    <t>John Wiley % Sons. NY 1985</t>
  </si>
  <si>
    <t>or from the reciprocity relation, Equation 13.3</t>
  </si>
  <si>
    <t>[13.3]</t>
  </si>
  <si>
    <t>and with the summation rule (13.4)</t>
  </si>
  <si>
    <t>and with</t>
  </si>
  <si>
    <t>radiosities of all surfaces in the enclosure. In particular</t>
  </si>
  <si>
    <t>[13.20]</t>
  </si>
  <si>
    <t xml:space="preserve">This result equates the net rate of </t>
  </si>
  <si>
    <r>
      <t>radiation transfer from surface "i",  q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,</t>
    </r>
  </si>
  <si>
    <r>
      <t>to the sum of componentes q</t>
    </r>
    <r>
      <rPr>
        <vertAlign val="subscript"/>
        <sz val="10"/>
        <rFont val="Arial"/>
        <family val="2"/>
      </rPr>
      <t>ij</t>
    </r>
    <r>
      <rPr>
        <sz val="10"/>
        <rFont val="Arial"/>
        <family val="0"/>
      </rPr>
      <t xml:space="preserve">  </t>
    </r>
  </si>
  <si>
    <t>related to the radiative exchange with</t>
  </si>
  <si>
    <t xml:space="preserve">the other surfaces. </t>
  </si>
  <si>
    <t>Each component may be represented</t>
  </si>
  <si>
    <t>by a network element for which :</t>
  </si>
  <si>
    <r>
      <t xml:space="preserve">   (J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- J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>)  is the driving potential, and</t>
    </r>
  </si>
  <si>
    <r>
      <t xml:space="preserve">   (A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F</t>
    </r>
    <r>
      <rPr>
        <vertAlign val="subscript"/>
        <sz val="10"/>
        <rFont val="Arial"/>
        <family val="2"/>
      </rPr>
      <t>ij</t>
    </r>
    <r>
      <rPr>
        <sz val="10"/>
        <rFont val="Arial"/>
        <family val="0"/>
      </rPr>
      <t>)^(-1)  is a space or geometrical</t>
    </r>
  </si>
  <si>
    <t>Figure 13.10</t>
  </si>
  <si>
    <t xml:space="preserve">Figure 13.10 is the network representation  </t>
  </si>
  <si>
    <t>of radiative exchange between surface  i</t>
  </si>
  <si>
    <t>and the remaining surfaces in the</t>
  </si>
  <si>
    <t>enclosure.</t>
  </si>
  <si>
    <t>Combining Equations 13.19 and 13.20</t>
  </si>
  <si>
    <t>Cancelling the area Ai  and substituting in (13.15)</t>
  </si>
  <si>
    <t>[13.21]</t>
  </si>
  <si>
    <t xml:space="preserve"> </t>
  </si>
  <si>
    <t>[13.22]</t>
  </si>
  <si>
    <t>It also applies</t>
  </si>
  <si>
    <t>p =</t>
  </si>
  <si>
    <t>q =</t>
  </si>
  <si>
    <t>r =</t>
  </si>
  <si>
    <t>zF12 =</t>
  </si>
  <si>
    <t>zF11 =</t>
  </si>
  <si>
    <t>zF13 =</t>
  </si>
  <si>
    <t>zF14 =</t>
  </si>
  <si>
    <t>zF15 =</t>
  </si>
  <si>
    <t>zF16 =</t>
  </si>
  <si>
    <t>zF21 =</t>
  </si>
  <si>
    <t>zF22 =</t>
  </si>
  <si>
    <t>zF23 =</t>
  </si>
  <si>
    <t>zF24 =</t>
  </si>
  <si>
    <t>zF25 =</t>
  </si>
  <si>
    <t>zF26 =</t>
  </si>
  <si>
    <t>zF31 =</t>
  </si>
  <si>
    <t>zF32 =</t>
  </si>
  <si>
    <t>zF33 =</t>
  </si>
  <si>
    <t>zF34 =</t>
  </si>
  <si>
    <t>zF35 =</t>
  </si>
  <si>
    <t>zF36 =</t>
  </si>
  <si>
    <t>zF41 =</t>
  </si>
  <si>
    <t>zF42 =</t>
  </si>
  <si>
    <t>zF43 =</t>
  </si>
  <si>
    <t>zF44 =</t>
  </si>
  <si>
    <t>zF45 =</t>
  </si>
  <si>
    <t>zF46 =</t>
  </si>
  <si>
    <t>zF51 =</t>
  </si>
  <si>
    <t>zF52 =</t>
  </si>
  <si>
    <t>zF53 =</t>
  </si>
  <si>
    <t>zF54 =</t>
  </si>
  <si>
    <t>zF55 =</t>
  </si>
  <si>
    <t>zF56 =</t>
  </si>
  <si>
    <t>zF61 =</t>
  </si>
  <si>
    <t>zF62 =</t>
  </si>
  <si>
    <t>zF63 =</t>
  </si>
  <si>
    <t>zF64 =</t>
  </si>
  <si>
    <t>zF65 =</t>
  </si>
  <si>
    <t>zF66 =</t>
  </si>
  <si>
    <t>ze1 =</t>
  </si>
  <si>
    <t>ze2 =</t>
  </si>
  <si>
    <t>ze3 =</t>
  </si>
  <si>
    <t>ze4 =</t>
  </si>
  <si>
    <t>ze5 =</t>
  </si>
  <si>
    <t>ze6 =</t>
  </si>
  <si>
    <t>zA1 =</t>
  </si>
  <si>
    <t>zA2 =</t>
  </si>
  <si>
    <t>zA3 =</t>
  </si>
  <si>
    <t>zA4 =</t>
  </si>
  <si>
    <t>zA5 =</t>
  </si>
  <si>
    <t>zA6 =</t>
  </si>
  <si>
    <t>T1 =</t>
  </si>
  <si>
    <t>T2 =</t>
  </si>
  <si>
    <t>T3 =</t>
  </si>
  <si>
    <t>T4 =</t>
  </si>
  <si>
    <t>T5 =</t>
  </si>
  <si>
    <t>T6 =</t>
  </si>
  <si>
    <t>s =</t>
  </si>
  <si>
    <t>t1 =</t>
  </si>
  <si>
    <t>t2 =</t>
  </si>
  <si>
    <t>t3 =</t>
  </si>
  <si>
    <t>t4 =</t>
  </si>
  <si>
    <t>t5 =</t>
  </si>
  <si>
    <t>t6 =</t>
  </si>
  <si>
    <t>ºC</t>
  </si>
  <si>
    <t>K</t>
  </si>
  <si>
    <t>zEb1 =</t>
  </si>
  <si>
    <r>
      <t>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</t>
    </r>
  </si>
  <si>
    <t>MA =</t>
  </si>
  <si>
    <t>MC =</t>
  </si>
  <si>
    <t>MA * J =</t>
  </si>
  <si>
    <t>MC</t>
  </si>
  <si>
    <t>Inv(MA) * MA * J =</t>
  </si>
  <si>
    <t>Inv(MA)*MC</t>
  </si>
  <si>
    <t>J =</t>
  </si>
  <si>
    <t xml:space="preserve"> - F12 * J2</t>
  </si>
  <si>
    <t xml:space="preserve"> - F13 * J3</t>
  </si>
  <si>
    <t xml:space="preserve"> - …</t>
  </si>
  <si>
    <t>Eb1 * e1/(1-e1)  =</t>
  </si>
  <si>
    <t>Eb1 * e1/(1-e1) - J1 * e1/(1-e1) =</t>
  </si>
  <si>
    <t>J1 * ( F11 + F12 + F13 + …) + J1 * e1/(1-e1) - J1 * F11</t>
  </si>
  <si>
    <t>J1 * ( F11 + F12 + F13 + …) - F11 * J1</t>
  </si>
  <si>
    <t>Eb2 * e2/(1-e2) - J2 * e2/(1-e2) =</t>
  </si>
  <si>
    <t xml:space="preserve"> - F23 * J3</t>
  </si>
  <si>
    <t xml:space="preserve"> -F21 * J1</t>
  </si>
  <si>
    <t xml:space="preserve"> - F14* J4</t>
  </si>
  <si>
    <t xml:space="preserve"> - F24* J4</t>
  </si>
  <si>
    <t xml:space="preserve">J2 * (F21 + F22 + F23 + …) - J2 * F22  </t>
  </si>
  <si>
    <t>Eb2 * e2/(1-e2)  =</t>
  </si>
  <si>
    <t>J2 * (F21 + F22 + F23 + …) - J2 * F22  + J2 * e2/(1-e2)</t>
  </si>
  <si>
    <t xml:space="preserve"> ze1/(1-ze1) -  zF11 + ( zF11 + zF12 +z F13 + …)</t>
  </si>
  <si>
    <t xml:space="preserve"> - zF12</t>
  </si>
  <si>
    <t xml:space="preserve">  - zF13</t>
  </si>
  <si>
    <t xml:space="preserve">  -zF14</t>
  </si>
  <si>
    <t xml:space="preserve"> ze1/(1-ze1) -  zF11 + ( 1)</t>
  </si>
  <si>
    <t xml:space="preserve"> + J2 * e2/(1-e2) - J2 * F22    + J2 * (F21 + F22 + F23 + …)</t>
  </si>
  <si>
    <t xml:space="preserve"> -zF21  </t>
  </si>
  <si>
    <t xml:space="preserve"> ze2/(1-ze2) -  zF22    +  (zF21 + zF22 +z F23 + …)</t>
  </si>
  <si>
    <t xml:space="preserve"> ze2/(1-ze2) -  zF22    +  (1)</t>
  </si>
  <si>
    <t xml:space="preserve">  -zF23</t>
  </si>
  <si>
    <t xml:space="preserve"> - zF24</t>
  </si>
  <si>
    <t>Eb2 * ze2/(1-ze2)  =</t>
  </si>
  <si>
    <t xml:space="preserve"> ze2/(1-ze2)     +  (1)</t>
  </si>
  <si>
    <t xml:space="preserve"> ze1/(1-ze1) + ( 1)</t>
  </si>
  <si>
    <t>1 / ( 1- ze1)</t>
  </si>
  <si>
    <t xml:space="preserve">  -zF15</t>
  </si>
  <si>
    <t xml:space="preserve"> -zF22</t>
  </si>
  <si>
    <t xml:space="preserve">  -zF24</t>
  </si>
  <si>
    <t xml:space="preserve"> - zF25</t>
  </si>
  <si>
    <t>1 / ( 1 -ze2)</t>
  </si>
  <si>
    <t>zJ1</t>
  </si>
  <si>
    <t>zJ2</t>
  </si>
  <si>
    <t>zJ3</t>
  </si>
  <si>
    <t>zJ4</t>
  </si>
  <si>
    <t>zJ5</t>
  </si>
  <si>
    <t>zJ6</t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</si>
  <si>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</si>
  <si>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 xml:space="preserve">zA1*zF11*(zJ1 - zJ1) + zA1*zF12*(zJ1 - zJ2) + zA1*zF13*(zJ1 - zJ3) + zA1*zF14*(zJ1 - zJ4) + zA1*zF15*(zJ1 - zJ5) + zA1*zF16*(zJ1 - zJ6) </t>
  </si>
  <si>
    <r>
      <t>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</si>
  <si>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 xml:space="preserve">zA2*zF21*(zJ2 - zJ1) + zA2*zF22*(zJ2 - zJ2) + zA2*zF23*(zJ2 - zJ3) + zA2*zF24*(zJ2 - zJ4) + zA2*zF25*(zJ2 - zJ5) + zA2*zF26*(zJ2 - zJ6) </t>
  </si>
  <si>
    <r>
      <t>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</t>
    </r>
  </si>
  <si>
    <t xml:space="preserve">zA3*zF31*(zJ3 - zJ1) + zA3*zF32*(zJ3 - zJ2) + zA3*zF33*(zJ3 - zJ3) + zA3*zF34*(zJ3 - zJ4) + zA3*zF35*(zJ3 - zJ5) + zA3*zF36*(zJ3 - zJ6) </t>
  </si>
  <si>
    <r>
      <t>q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=</t>
    </r>
  </si>
  <si>
    <t xml:space="preserve">zA4*zF41*(zJ4 - zJ1) + zA4*zF42*(zJ4 - zJ2) + zA4*zF43*(zJ4 - zJ3) + zA4*zF44*(zJ4 - zJ4) + zA4*zF45*(zJ4 - zJ5) + zA4*zF46*(zJ4 - zJ6) </t>
  </si>
  <si>
    <r>
      <t>q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=</t>
    </r>
  </si>
  <si>
    <t xml:space="preserve">zA5*zF51*(zJ5 - zJ1) + zA5*zF52*(zJ5 - zJ2) + zA5*zF53*(zJ5 - zJ3) + zA5*zF54*(zJ5 - zJ4) + zA5*zF55*(zJ5 - zJ5) + zA5*zF56*(zJ5 - zJ6) </t>
  </si>
  <si>
    <r>
      <t>q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 =</t>
    </r>
  </si>
  <si>
    <t xml:space="preserve">zA6*zF61*(zJ6 - zJ1) + zA6*zF62*(zJ6 - zJ2) + zA6*zF63*(zJ6 - zJ3) + zA6*zF64*(zJ6 - zJ4) + zA6*zF65*(zJ6 - zJ5) + zA6*zF66*(zJ6 - zJ6) </t>
  </si>
  <si>
    <t>m</t>
  </si>
  <si>
    <t xml:space="preserve"> - </t>
  </si>
  <si>
    <t>Areas</t>
  </si>
  <si>
    <t>W</t>
  </si>
  <si>
    <r>
      <t>W/(m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*K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</si>
  <si>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Ecuacion 1</t>
  </si>
  <si>
    <t>Ecuacion 2</t>
  </si>
  <si>
    <t>Pagina 1</t>
  </si>
  <si>
    <t>F11 * ( J1 - J1)</t>
  </si>
  <si>
    <t>F12 *( J1- J2)</t>
  </si>
  <si>
    <t>F13 * (J1- J3)</t>
  </si>
  <si>
    <t xml:space="preserve">To determine this quantity, it is necesary to consider </t>
  </si>
  <si>
    <t>Only the two first equations have been writen down.</t>
  </si>
  <si>
    <t>The rest has the same structure</t>
  </si>
  <si>
    <t>The required Excel function are included in the file.</t>
  </si>
  <si>
    <t>For the radiation interchange, there are six equations</t>
  </si>
  <si>
    <t>Net radiation interchange among the walls of a furnace</t>
  </si>
  <si>
    <t>The wall temperatures are assumed known. They can be</t>
  </si>
  <si>
    <t>also, unknown in a larger system</t>
  </si>
  <si>
    <t>The addition of the all radiation interchange must be zero.</t>
  </si>
  <si>
    <t>Calculation of the power reaching any surface</t>
  </si>
  <si>
    <t>Solution matrix  (Radiosities)</t>
  </si>
  <si>
    <t>Constants matrix</t>
  </si>
  <si>
    <t>Coefficients matrix</t>
  </si>
  <si>
    <t>View factors</t>
  </si>
  <si>
    <t>Surface temperatures</t>
  </si>
  <si>
    <t>Surfaces emissivities</t>
  </si>
  <si>
    <t>Box dimensions</t>
  </si>
  <si>
    <r>
      <t>m</t>
    </r>
    <r>
      <rPr>
        <vertAlign val="superscript"/>
        <sz val="10"/>
        <rFont val="Arial"/>
        <family val="2"/>
      </rPr>
      <t>2</t>
    </r>
  </si>
  <si>
    <t>Net radiación heat transfer arriving at</t>
  </si>
  <si>
    <t>each surface of the cavity.</t>
  </si>
  <si>
    <t>Correct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</si>
</sst>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00"/>
    <numFmt numFmtId="173" formatCode="0.0000000"/>
    <numFmt numFmtId="174" formatCode="0.0"/>
    <numFmt numFmtId="175" formatCode="0.0000"/>
    <numFmt numFmtId="176" formatCode="0.000"/>
    <numFmt numFmtId="177" formatCode="#,##0.0000"/>
    <numFmt numFmtId="178" formatCode="0.000000"/>
    <numFmt numFmtId="179" formatCode="0.0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vertAlign val="subscript"/>
      <sz val="10"/>
      <name val="Symbol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8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3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4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174" fontId="0" fillId="0" borderId="24" xfId="0" applyNumberFormat="1" applyBorder="1" applyAlignment="1">
      <alignment horizontal="center"/>
    </xf>
    <xf numFmtId="0" fontId="0" fillId="0" borderId="23" xfId="0" applyBorder="1" applyAlignment="1">
      <alignment/>
    </xf>
    <xf numFmtId="174" fontId="0" fillId="0" borderId="25" xfId="0" applyNumberFormat="1" applyBorder="1" applyAlignment="1">
      <alignment horizontal="center"/>
    </xf>
    <xf numFmtId="174" fontId="0" fillId="0" borderId="26" xfId="0" applyNumberFormat="1" applyBorder="1" applyAlignment="1">
      <alignment horizontal="center"/>
    </xf>
    <xf numFmtId="174" fontId="0" fillId="0" borderId="2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77" fontId="0" fillId="0" borderId="21" xfId="0" applyNumberForma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24" xfId="0" applyNumberFormat="1" applyBorder="1" applyAlignment="1">
      <alignment horizontal="center"/>
    </xf>
    <xf numFmtId="175" fontId="0" fillId="0" borderId="18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 horizontal="center"/>
    </xf>
    <xf numFmtId="175" fontId="0" fillId="0" borderId="21" xfId="0" applyNumberFormat="1" applyFont="1" applyBorder="1" applyAlignment="1">
      <alignment horizontal="center"/>
    </xf>
    <xf numFmtId="175" fontId="0" fillId="0" borderId="17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2" xfId="0" applyNumberFormat="1" applyFont="1" applyBorder="1" applyAlignment="1">
      <alignment horizontal="center"/>
    </xf>
    <xf numFmtId="175" fontId="1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2" xfId="0" applyNumberFormat="1" applyFont="1" applyBorder="1" applyAlignment="1">
      <alignment horizontal="center"/>
    </xf>
    <xf numFmtId="175" fontId="0" fillId="0" borderId="17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5" fontId="0" fillId="0" borderId="24" xfId="0" applyNumberFormat="1" applyFont="1" applyBorder="1" applyAlignment="1">
      <alignment horizontal="center"/>
    </xf>
    <xf numFmtId="175" fontId="10" fillId="0" borderId="2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11" fontId="0" fillId="0" borderId="0" xfId="0" applyNumberFormat="1" applyBorder="1" applyAlignment="1">
      <alignment/>
    </xf>
    <xf numFmtId="0" fontId="9" fillId="0" borderId="9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2" fontId="0" fillId="4" borderId="25" xfId="0" applyNumberFormat="1" applyFill="1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2" fontId="0" fillId="4" borderId="27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1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24.emf" /><Relationship Id="rId18" Type="http://schemas.openxmlformats.org/officeDocument/2006/relationships/image" Target="../media/image25.emf" /><Relationship Id="rId19" Type="http://schemas.openxmlformats.org/officeDocument/2006/relationships/image" Target="../media/image21.emf" /><Relationship Id="rId20" Type="http://schemas.openxmlformats.org/officeDocument/2006/relationships/image" Target="../media/image23.emf" /><Relationship Id="rId21" Type="http://schemas.openxmlformats.org/officeDocument/2006/relationships/image" Target="../media/image29.emf" /><Relationship Id="rId22" Type="http://schemas.openxmlformats.org/officeDocument/2006/relationships/image" Target="../media/image30.emf" /><Relationship Id="rId23" Type="http://schemas.openxmlformats.org/officeDocument/2006/relationships/image" Target="../media/image31.emf" /><Relationship Id="rId24" Type="http://schemas.openxmlformats.org/officeDocument/2006/relationships/image" Target="../media/image32.emf" /><Relationship Id="rId25" Type="http://schemas.openxmlformats.org/officeDocument/2006/relationships/image" Target="../media/image33.emf" /><Relationship Id="rId26" Type="http://schemas.openxmlformats.org/officeDocument/2006/relationships/image" Target="../media/image34.emf" /><Relationship Id="rId27" Type="http://schemas.openxmlformats.org/officeDocument/2006/relationships/image" Target="../media/image35.emf" /><Relationship Id="rId28" Type="http://schemas.openxmlformats.org/officeDocument/2006/relationships/image" Target="../media/image36.emf" /><Relationship Id="rId29" Type="http://schemas.openxmlformats.org/officeDocument/2006/relationships/image" Target="../media/image37.emf" /><Relationship Id="rId30" Type="http://schemas.openxmlformats.org/officeDocument/2006/relationships/image" Target="../media/image38.emf" /><Relationship Id="rId31" Type="http://schemas.openxmlformats.org/officeDocument/2006/relationships/image" Target="../media/image40.emf" /><Relationship Id="rId32" Type="http://schemas.openxmlformats.org/officeDocument/2006/relationships/image" Target="../media/image41.emf" /><Relationship Id="rId33" Type="http://schemas.openxmlformats.org/officeDocument/2006/relationships/image" Target="../media/image43.emf" /><Relationship Id="rId34" Type="http://schemas.openxmlformats.org/officeDocument/2006/relationships/image" Target="../media/image44.emf" /><Relationship Id="rId35" Type="http://schemas.openxmlformats.org/officeDocument/2006/relationships/image" Target="../media/image46.emf" /><Relationship Id="rId36" Type="http://schemas.openxmlformats.org/officeDocument/2006/relationships/image" Target="../media/image21.emf" /><Relationship Id="rId37" Type="http://schemas.openxmlformats.org/officeDocument/2006/relationships/image" Target="../media/image26.emf" /><Relationship Id="rId38" Type="http://schemas.openxmlformats.org/officeDocument/2006/relationships/image" Target="../media/image47.emf" /><Relationship Id="rId39" Type="http://schemas.openxmlformats.org/officeDocument/2006/relationships/image" Target="../media/image48.emf" /><Relationship Id="rId40" Type="http://schemas.openxmlformats.org/officeDocument/2006/relationships/image" Target="../media/image49.emf" /><Relationship Id="rId41" Type="http://schemas.openxmlformats.org/officeDocument/2006/relationships/image" Target="../media/image50.emf" /><Relationship Id="rId42" Type="http://schemas.openxmlformats.org/officeDocument/2006/relationships/image" Target="../media/image18.emf" /><Relationship Id="rId43" Type="http://schemas.openxmlformats.org/officeDocument/2006/relationships/image" Target="../media/image19.emf" /><Relationship Id="rId44" Type="http://schemas.openxmlformats.org/officeDocument/2006/relationships/image" Target="../media/image20.emf" /><Relationship Id="rId45" Type="http://schemas.openxmlformats.org/officeDocument/2006/relationships/image" Target="../media/image28.emf" /><Relationship Id="rId46" Type="http://schemas.openxmlformats.org/officeDocument/2006/relationships/image" Target="../media/image2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2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3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11</xdr:row>
      <xdr:rowOff>9525</xdr:rowOff>
    </xdr:from>
    <xdr:to>
      <xdr:col>6</xdr:col>
      <xdr:colOff>628650</xdr:colOff>
      <xdr:row>11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33450" y="1981200"/>
          <a:ext cx="2809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152400</xdr:rowOff>
    </xdr:from>
    <xdr:to>
      <xdr:col>5</xdr:col>
      <xdr:colOff>19050</xdr:colOff>
      <xdr:row>14</xdr:row>
      <xdr:rowOff>57150</xdr:rowOff>
    </xdr:to>
    <xdr:sp>
      <xdr:nvSpPr>
        <xdr:cNvPr id="2" name="Line 3"/>
        <xdr:cNvSpPr>
          <a:spLocks/>
        </xdr:cNvSpPr>
      </xdr:nvSpPr>
      <xdr:spPr>
        <a:xfrm flipV="1">
          <a:off x="2371725" y="2124075"/>
          <a:ext cx="0" cy="4286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38100</xdr:rowOff>
    </xdr:from>
    <xdr:to>
      <xdr:col>4</xdr:col>
      <xdr:colOff>381000</xdr:colOff>
      <xdr:row>10</xdr:row>
      <xdr:rowOff>152400</xdr:rowOff>
    </xdr:to>
    <xdr:sp>
      <xdr:nvSpPr>
        <xdr:cNvPr id="3" name="Line 4"/>
        <xdr:cNvSpPr>
          <a:spLocks/>
        </xdr:cNvSpPr>
      </xdr:nvSpPr>
      <xdr:spPr>
        <a:xfrm flipH="1" flipV="1">
          <a:off x="1609725" y="1485900"/>
          <a:ext cx="361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9525</xdr:rowOff>
    </xdr:from>
    <xdr:to>
      <xdr:col>6</xdr:col>
      <xdr:colOff>561975</xdr:colOff>
      <xdr:row>8</xdr:row>
      <xdr:rowOff>123825</xdr:rowOff>
    </xdr:to>
    <xdr:sp>
      <xdr:nvSpPr>
        <xdr:cNvPr id="4" name="Line 5"/>
        <xdr:cNvSpPr>
          <a:spLocks/>
        </xdr:cNvSpPr>
      </xdr:nvSpPr>
      <xdr:spPr>
        <a:xfrm flipH="1">
          <a:off x="3209925" y="1057275"/>
          <a:ext cx="466725" cy="514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8</xdr:row>
      <xdr:rowOff>123825</xdr:rowOff>
    </xdr:from>
    <xdr:to>
      <xdr:col>6</xdr:col>
      <xdr:colOff>76200</xdr:colOff>
      <xdr:row>11</xdr:row>
      <xdr:rowOff>9525</xdr:rowOff>
    </xdr:to>
    <xdr:sp>
      <xdr:nvSpPr>
        <xdr:cNvPr id="5" name="Line 6"/>
        <xdr:cNvSpPr>
          <a:spLocks/>
        </xdr:cNvSpPr>
      </xdr:nvSpPr>
      <xdr:spPr>
        <a:xfrm flipH="1">
          <a:off x="2790825" y="1571625"/>
          <a:ext cx="40005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6</xdr:row>
      <xdr:rowOff>190500</xdr:rowOff>
    </xdr:from>
    <xdr:to>
      <xdr:col>6</xdr:col>
      <xdr:colOff>95250</xdr:colOff>
      <xdr:row>8</xdr:row>
      <xdr:rowOff>133350</xdr:rowOff>
    </xdr:to>
    <xdr:sp>
      <xdr:nvSpPr>
        <xdr:cNvPr id="6" name="Line 7"/>
        <xdr:cNvSpPr>
          <a:spLocks/>
        </xdr:cNvSpPr>
      </xdr:nvSpPr>
      <xdr:spPr>
        <a:xfrm flipH="1" flipV="1">
          <a:off x="2876550" y="1238250"/>
          <a:ext cx="3333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8</xdr:row>
      <xdr:rowOff>95250</xdr:rowOff>
    </xdr:from>
    <xdr:to>
      <xdr:col>17</xdr:col>
      <xdr:colOff>133350</xdr:colOff>
      <xdr:row>13</xdr:row>
      <xdr:rowOff>0</xdr:rowOff>
    </xdr:to>
    <xdr:grpSp>
      <xdr:nvGrpSpPr>
        <xdr:cNvPr id="7" name="Group 36"/>
        <xdr:cNvGrpSpPr>
          <a:grpSpLocks/>
        </xdr:cNvGrpSpPr>
      </xdr:nvGrpSpPr>
      <xdr:grpSpPr>
        <a:xfrm>
          <a:off x="9839325" y="1543050"/>
          <a:ext cx="228600" cy="752475"/>
          <a:chOff x="324" y="99"/>
          <a:chExt cx="62" cy="399"/>
        </a:xfrm>
        <a:solidFill>
          <a:srgbClr val="FFFFFF"/>
        </a:solidFill>
      </xdr:grpSpPr>
      <xdr:sp>
        <xdr:nvSpPr>
          <xdr:cNvPr id="8" name="Line 37"/>
          <xdr:cNvSpPr>
            <a:spLocks/>
          </xdr:cNvSpPr>
        </xdr:nvSpPr>
        <xdr:spPr>
          <a:xfrm>
            <a:off x="326" y="183"/>
            <a:ext cx="5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8"/>
          <xdr:cNvSpPr>
            <a:spLocks/>
          </xdr:cNvSpPr>
        </xdr:nvSpPr>
        <xdr:spPr>
          <a:xfrm>
            <a:off x="326" y="235"/>
            <a:ext cx="5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9"/>
          <xdr:cNvSpPr>
            <a:spLocks/>
          </xdr:cNvSpPr>
        </xdr:nvSpPr>
        <xdr:spPr>
          <a:xfrm>
            <a:off x="326" y="287"/>
            <a:ext cx="5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0"/>
          <xdr:cNvSpPr>
            <a:spLocks/>
          </xdr:cNvSpPr>
        </xdr:nvSpPr>
        <xdr:spPr>
          <a:xfrm>
            <a:off x="326" y="339"/>
            <a:ext cx="5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1"/>
          <xdr:cNvSpPr>
            <a:spLocks/>
          </xdr:cNvSpPr>
        </xdr:nvSpPr>
        <xdr:spPr>
          <a:xfrm>
            <a:off x="326" y="391"/>
            <a:ext cx="5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2"/>
          <xdr:cNvSpPr>
            <a:spLocks/>
          </xdr:cNvSpPr>
        </xdr:nvSpPr>
        <xdr:spPr>
          <a:xfrm flipV="1">
            <a:off x="326" y="207"/>
            <a:ext cx="6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3"/>
          <xdr:cNvSpPr>
            <a:spLocks/>
          </xdr:cNvSpPr>
        </xdr:nvSpPr>
        <xdr:spPr>
          <a:xfrm flipV="1">
            <a:off x="326" y="258"/>
            <a:ext cx="59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44"/>
          <xdr:cNvSpPr>
            <a:spLocks/>
          </xdr:cNvSpPr>
        </xdr:nvSpPr>
        <xdr:spPr>
          <a:xfrm flipV="1">
            <a:off x="324" y="312"/>
            <a:ext cx="6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5"/>
          <xdr:cNvSpPr>
            <a:spLocks/>
          </xdr:cNvSpPr>
        </xdr:nvSpPr>
        <xdr:spPr>
          <a:xfrm flipV="1">
            <a:off x="326" y="362"/>
            <a:ext cx="6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6"/>
          <xdr:cNvSpPr>
            <a:spLocks/>
          </xdr:cNvSpPr>
        </xdr:nvSpPr>
        <xdr:spPr>
          <a:xfrm flipV="1">
            <a:off x="325" y="168"/>
            <a:ext cx="34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7"/>
          <xdr:cNvSpPr>
            <a:spLocks/>
          </xdr:cNvSpPr>
        </xdr:nvSpPr>
        <xdr:spPr>
          <a:xfrm flipH="1">
            <a:off x="349" y="415"/>
            <a:ext cx="3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8"/>
          <xdr:cNvSpPr>
            <a:spLocks/>
          </xdr:cNvSpPr>
        </xdr:nvSpPr>
        <xdr:spPr>
          <a:xfrm>
            <a:off x="357" y="103"/>
            <a:ext cx="0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9"/>
          <xdr:cNvSpPr>
            <a:spLocks/>
          </xdr:cNvSpPr>
        </xdr:nvSpPr>
        <xdr:spPr>
          <a:xfrm>
            <a:off x="349" y="429"/>
            <a:ext cx="0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50"/>
          <xdr:cNvSpPr>
            <a:spLocks/>
          </xdr:cNvSpPr>
        </xdr:nvSpPr>
        <xdr:spPr>
          <a:xfrm>
            <a:off x="354" y="99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51"/>
          <xdr:cNvSpPr>
            <a:spLocks/>
          </xdr:cNvSpPr>
        </xdr:nvSpPr>
        <xdr:spPr>
          <a:xfrm>
            <a:off x="347" y="492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752475</xdr:colOff>
      <xdr:row>8</xdr:row>
      <xdr:rowOff>28575</xdr:rowOff>
    </xdr:from>
    <xdr:to>
      <xdr:col>17</xdr:col>
      <xdr:colOff>66675</xdr:colOff>
      <xdr:row>8</xdr:row>
      <xdr:rowOff>104775</xdr:rowOff>
    </xdr:to>
    <xdr:sp>
      <xdr:nvSpPr>
        <xdr:cNvPr id="23" name="Oval 52"/>
        <xdr:cNvSpPr>
          <a:spLocks/>
        </xdr:cNvSpPr>
      </xdr:nvSpPr>
      <xdr:spPr>
        <a:xfrm>
          <a:off x="9925050" y="14763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733425</xdr:colOff>
      <xdr:row>12</xdr:row>
      <xdr:rowOff>123825</xdr:rowOff>
    </xdr:from>
    <xdr:to>
      <xdr:col>17</xdr:col>
      <xdr:colOff>47625</xdr:colOff>
      <xdr:row>13</xdr:row>
      <xdr:rowOff>38100</xdr:rowOff>
    </xdr:to>
    <xdr:sp>
      <xdr:nvSpPr>
        <xdr:cNvPr id="24" name="Oval 53"/>
        <xdr:cNvSpPr>
          <a:spLocks/>
        </xdr:cNvSpPr>
      </xdr:nvSpPr>
      <xdr:spPr>
        <a:xfrm>
          <a:off x="9906000" y="22574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65</xdr:row>
      <xdr:rowOff>152400</xdr:rowOff>
    </xdr:from>
    <xdr:to>
      <xdr:col>12</xdr:col>
      <xdr:colOff>228600</xdr:colOff>
      <xdr:row>67</xdr:row>
      <xdr:rowOff>76200</xdr:rowOff>
    </xdr:to>
    <xdr:sp>
      <xdr:nvSpPr>
        <xdr:cNvPr id="25" name="TextBox 200"/>
        <xdr:cNvSpPr txBox="1">
          <a:spLocks noChangeArrowheads="1"/>
        </xdr:cNvSpPr>
      </xdr:nvSpPr>
      <xdr:spPr>
        <a:xfrm>
          <a:off x="6677025" y="11210925"/>
          <a:ext cx="171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12</xdr:col>
      <xdr:colOff>171450</xdr:colOff>
      <xdr:row>54</xdr:row>
      <xdr:rowOff>19050</xdr:rowOff>
    </xdr:from>
    <xdr:to>
      <xdr:col>18</xdr:col>
      <xdr:colOff>723900</xdr:colOff>
      <xdr:row>75</xdr:row>
      <xdr:rowOff>0</xdr:rowOff>
    </xdr:to>
    <xdr:grpSp>
      <xdr:nvGrpSpPr>
        <xdr:cNvPr id="26" name="Group 223"/>
        <xdr:cNvGrpSpPr>
          <a:grpSpLocks/>
        </xdr:cNvGrpSpPr>
      </xdr:nvGrpSpPr>
      <xdr:grpSpPr>
        <a:xfrm>
          <a:off x="6791325" y="9296400"/>
          <a:ext cx="4629150" cy="3381375"/>
          <a:chOff x="713" y="976"/>
          <a:chExt cx="486" cy="355"/>
        </a:xfrm>
        <a:solidFill>
          <a:srgbClr val="FFFFFF"/>
        </a:solidFill>
      </xdr:grpSpPr>
      <xdr:grpSp>
        <xdr:nvGrpSpPr>
          <xdr:cNvPr id="27" name="Group 73"/>
          <xdr:cNvGrpSpPr>
            <a:grpSpLocks/>
          </xdr:cNvGrpSpPr>
        </xdr:nvGrpSpPr>
        <xdr:grpSpPr>
          <a:xfrm>
            <a:off x="781" y="1001"/>
            <a:ext cx="368" cy="327"/>
            <a:chOff x="80" y="117"/>
            <a:chExt cx="368" cy="326"/>
          </a:xfrm>
          <a:solidFill>
            <a:srgbClr val="FFFFFF"/>
          </a:solidFill>
        </xdr:grpSpPr>
        <xdr:grpSp>
          <xdr:nvGrpSpPr>
            <xdr:cNvPr id="28" name="Group 74"/>
            <xdr:cNvGrpSpPr>
              <a:grpSpLocks/>
            </xdr:cNvGrpSpPr>
          </xdr:nvGrpSpPr>
          <xdr:grpSpPr>
            <a:xfrm rot="16200000">
              <a:off x="106" y="306"/>
              <a:ext cx="75" cy="24"/>
              <a:chOff x="324" y="99"/>
              <a:chExt cx="62" cy="399"/>
            </a:xfrm>
            <a:solidFill>
              <a:srgbClr val="FFFFFF"/>
            </a:solidFill>
          </xdr:grpSpPr>
          <xdr:sp>
            <xdr:nvSpPr>
              <xdr:cNvPr id="29" name="Line 75"/>
              <xdr:cNvSpPr>
                <a:spLocks/>
              </xdr:cNvSpPr>
            </xdr:nvSpPr>
            <xdr:spPr>
              <a:xfrm>
                <a:off x="326" y="183"/>
                <a:ext cx="58" cy="2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76"/>
              <xdr:cNvSpPr>
                <a:spLocks/>
              </xdr:cNvSpPr>
            </xdr:nvSpPr>
            <xdr:spPr>
              <a:xfrm>
                <a:off x="326" y="235"/>
                <a:ext cx="58" cy="2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Line 77"/>
              <xdr:cNvSpPr>
                <a:spLocks/>
              </xdr:cNvSpPr>
            </xdr:nvSpPr>
            <xdr:spPr>
              <a:xfrm>
                <a:off x="326" y="287"/>
                <a:ext cx="58" cy="2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Line 78"/>
              <xdr:cNvSpPr>
                <a:spLocks/>
              </xdr:cNvSpPr>
            </xdr:nvSpPr>
            <xdr:spPr>
              <a:xfrm>
                <a:off x="326" y="339"/>
                <a:ext cx="58" cy="2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Line 79"/>
              <xdr:cNvSpPr>
                <a:spLocks/>
              </xdr:cNvSpPr>
            </xdr:nvSpPr>
            <xdr:spPr>
              <a:xfrm>
                <a:off x="326" y="391"/>
                <a:ext cx="58" cy="2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Line 80"/>
              <xdr:cNvSpPr>
                <a:spLocks/>
              </xdr:cNvSpPr>
            </xdr:nvSpPr>
            <xdr:spPr>
              <a:xfrm flipV="1">
                <a:off x="326" y="207"/>
                <a:ext cx="60" cy="2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Line 81"/>
              <xdr:cNvSpPr>
                <a:spLocks/>
              </xdr:cNvSpPr>
            </xdr:nvSpPr>
            <xdr:spPr>
              <a:xfrm flipV="1">
                <a:off x="326" y="258"/>
                <a:ext cx="59" cy="2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Line 82"/>
              <xdr:cNvSpPr>
                <a:spLocks/>
              </xdr:cNvSpPr>
            </xdr:nvSpPr>
            <xdr:spPr>
              <a:xfrm flipV="1">
                <a:off x="324" y="312"/>
                <a:ext cx="60" cy="2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" name="Line 83"/>
              <xdr:cNvSpPr>
                <a:spLocks/>
              </xdr:cNvSpPr>
            </xdr:nvSpPr>
            <xdr:spPr>
              <a:xfrm flipV="1">
                <a:off x="326" y="362"/>
                <a:ext cx="60" cy="2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" name="Line 84"/>
              <xdr:cNvSpPr>
                <a:spLocks/>
              </xdr:cNvSpPr>
            </xdr:nvSpPr>
            <xdr:spPr>
              <a:xfrm flipV="1">
                <a:off x="325" y="168"/>
                <a:ext cx="34" cy="1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Line 85"/>
              <xdr:cNvSpPr>
                <a:spLocks/>
              </xdr:cNvSpPr>
            </xdr:nvSpPr>
            <xdr:spPr>
              <a:xfrm flipH="1">
                <a:off x="349" y="415"/>
                <a:ext cx="32" cy="1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Line 86"/>
              <xdr:cNvSpPr>
                <a:spLocks/>
              </xdr:cNvSpPr>
            </xdr:nvSpPr>
            <xdr:spPr>
              <a:xfrm>
                <a:off x="357" y="103"/>
                <a:ext cx="0" cy="6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87"/>
              <xdr:cNvSpPr>
                <a:spLocks/>
              </xdr:cNvSpPr>
            </xdr:nvSpPr>
            <xdr:spPr>
              <a:xfrm>
                <a:off x="349" y="429"/>
                <a:ext cx="0" cy="6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Oval 88"/>
              <xdr:cNvSpPr>
                <a:spLocks/>
              </xdr:cNvSpPr>
            </xdr:nvSpPr>
            <xdr:spPr>
              <a:xfrm>
                <a:off x="354" y="99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Oval 89"/>
              <xdr:cNvSpPr>
                <a:spLocks/>
              </xdr:cNvSpPr>
            </xdr:nvSpPr>
            <xdr:spPr>
              <a:xfrm>
                <a:off x="347" y="492"/>
                <a:ext cx="6" cy="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4" name="Line 90"/>
            <xdr:cNvSpPr>
              <a:spLocks/>
            </xdr:cNvSpPr>
          </xdr:nvSpPr>
          <xdr:spPr>
            <a:xfrm>
              <a:off x="180" y="320"/>
              <a:ext cx="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Oval 91"/>
            <xdr:cNvSpPr>
              <a:spLocks/>
            </xdr:cNvSpPr>
          </xdr:nvSpPr>
          <xdr:spPr>
            <a:xfrm>
              <a:off x="218" y="315"/>
              <a:ext cx="10" cy="1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92"/>
            <xdr:cNvSpPr>
              <a:spLocks/>
            </xdr:cNvSpPr>
          </xdr:nvSpPr>
          <xdr:spPr>
            <a:xfrm flipH="1">
              <a:off x="85" y="317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Oval 93"/>
            <xdr:cNvSpPr>
              <a:spLocks/>
            </xdr:cNvSpPr>
          </xdr:nvSpPr>
          <xdr:spPr>
            <a:xfrm>
              <a:off x="80" y="314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8" name="Group 94"/>
            <xdr:cNvGrpSpPr>
              <a:grpSpLocks/>
            </xdr:cNvGrpSpPr>
          </xdr:nvGrpSpPr>
          <xdr:grpSpPr>
            <a:xfrm rot="1189833">
              <a:off x="274" y="150"/>
              <a:ext cx="115" cy="211"/>
              <a:chOff x="813" y="68"/>
              <a:chExt cx="115" cy="211"/>
            </a:xfrm>
            <a:solidFill>
              <a:srgbClr val="FFFFFF"/>
            </a:solidFill>
          </xdr:grpSpPr>
          <xdr:grpSp>
            <xdr:nvGrpSpPr>
              <xdr:cNvPr id="49" name="Group 95"/>
              <xdr:cNvGrpSpPr>
                <a:grpSpLocks/>
              </xdr:cNvGrpSpPr>
            </xdr:nvGrpSpPr>
            <xdr:grpSpPr>
              <a:xfrm rot="2132260">
                <a:off x="847" y="143"/>
                <a:ext cx="24" cy="75"/>
                <a:chOff x="324" y="99"/>
                <a:chExt cx="62" cy="399"/>
              </a:xfrm>
              <a:solidFill>
                <a:srgbClr val="FFFFFF"/>
              </a:solidFill>
            </xdr:grpSpPr>
            <xdr:sp>
              <xdr:nvSpPr>
                <xdr:cNvPr id="50" name="Line 96"/>
                <xdr:cNvSpPr>
                  <a:spLocks/>
                </xdr:cNvSpPr>
              </xdr:nvSpPr>
              <xdr:spPr>
                <a:xfrm>
                  <a:off x="326" y="183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1" name="Line 97"/>
                <xdr:cNvSpPr>
                  <a:spLocks/>
                </xdr:cNvSpPr>
              </xdr:nvSpPr>
              <xdr:spPr>
                <a:xfrm>
                  <a:off x="326" y="235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2" name="Line 98"/>
                <xdr:cNvSpPr>
                  <a:spLocks/>
                </xdr:cNvSpPr>
              </xdr:nvSpPr>
              <xdr:spPr>
                <a:xfrm>
                  <a:off x="326" y="287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3" name="Line 99"/>
                <xdr:cNvSpPr>
                  <a:spLocks/>
                </xdr:cNvSpPr>
              </xdr:nvSpPr>
              <xdr:spPr>
                <a:xfrm>
                  <a:off x="326" y="339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4" name="Line 100"/>
                <xdr:cNvSpPr>
                  <a:spLocks/>
                </xdr:cNvSpPr>
              </xdr:nvSpPr>
              <xdr:spPr>
                <a:xfrm>
                  <a:off x="326" y="391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5" name="Line 101"/>
                <xdr:cNvSpPr>
                  <a:spLocks/>
                </xdr:cNvSpPr>
              </xdr:nvSpPr>
              <xdr:spPr>
                <a:xfrm flipV="1">
                  <a:off x="326" y="207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6" name="Line 102"/>
                <xdr:cNvSpPr>
                  <a:spLocks/>
                </xdr:cNvSpPr>
              </xdr:nvSpPr>
              <xdr:spPr>
                <a:xfrm flipV="1">
                  <a:off x="326" y="258"/>
                  <a:ext cx="59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" name="Line 103"/>
                <xdr:cNvSpPr>
                  <a:spLocks/>
                </xdr:cNvSpPr>
              </xdr:nvSpPr>
              <xdr:spPr>
                <a:xfrm flipV="1">
                  <a:off x="324" y="312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" name="Line 104"/>
                <xdr:cNvSpPr>
                  <a:spLocks/>
                </xdr:cNvSpPr>
              </xdr:nvSpPr>
              <xdr:spPr>
                <a:xfrm flipV="1">
                  <a:off x="326" y="362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" name="Line 105"/>
                <xdr:cNvSpPr>
                  <a:spLocks/>
                </xdr:cNvSpPr>
              </xdr:nvSpPr>
              <xdr:spPr>
                <a:xfrm flipV="1">
                  <a:off x="325" y="168"/>
                  <a:ext cx="34" cy="1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0" name="Line 106"/>
                <xdr:cNvSpPr>
                  <a:spLocks/>
                </xdr:cNvSpPr>
              </xdr:nvSpPr>
              <xdr:spPr>
                <a:xfrm flipH="1">
                  <a:off x="349" y="415"/>
                  <a:ext cx="32" cy="1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" name="Line 107"/>
                <xdr:cNvSpPr>
                  <a:spLocks/>
                </xdr:cNvSpPr>
              </xdr:nvSpPr>
              <xdr:spPr>
                <a:xfrm>
                  <a:off x="357" y="103"/>
                  <a:ext cx="0" cy="6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" name="Line 108"/>
                <xdr:cNvSpPr>
                  <a:spLocks/>
                </xdr:cNvSpPr>
              </xdr:nvSpPr>
              <xdr:spPr>
                <a:xfrm>
                  <a:off x="349" y="429"/>
                  <a:ext cx="0" cy="6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" name="Oval 109"/>
                <xdr:cNvSpPr>
                  <a:spLocks/>
                </xdr:cNvSpPr>
              </xdr:nvSpPr>
              <xdr:spPr>
                <a:xfrm>
                  <a:off x="354" y="99"/>
                  <a:ext cx="6" cy="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4" name="Oval 110"/>
                <xdr:cNvSpPr>
                  <a:spLocks/>
                </xdr:cNvSpPr>
              </xdr:nvSpPr>
              <xdr:spPr>
                <a:xfrm>
                  <a:off x="347" y="492"/>
                  <a:ext cx="6" cy="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65" name="Line 111"/>
              <xdr:cNvSpPr>
                <a:spLocks/>
              </xdr:cNvSpPr>
            </xdr:nvSpPr>
            <xdr:spPr>
              <a:xfrm rot="2132260" flipV="1">
                <a:off x="897" y="104"/>
                <a:ext cx="0" cy="5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" name="Line 112"/>
              <xdr:cNvSpPr>
                <a:spLocks/>
              </xdr:cNvSpPr>
            </xdr:nvSpPr>
            <xdr:spPr>
              <a:xfrm rot="2132260">
                <a:off x="813" y="201"/>
                <a:ext cx="0" cy="7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" name="Oval 113"/>
              <xdr:cNvSpPr>
                <a:spLocks/>
              </xdr:cNvSpPr>
            </xdr:nvSpPr>
            <xdr:spPr>
              <a:xfrm rot="2132260">
                <a:off x="909" y="104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" name="Line 114"/>
              <xdr:cNvSpPr>
                <a:spLocks/>
              </xdr:cNvSpPr>
            </xdr:nvSpPr>
            <xdr:spPr>
              <a:xfrm rot="2132260" flipV="1">
                <a:off x="928" y="68"/>
                <a:ext cx="0" cy="3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9" name="Group 115"/>
            <xdr:cNvGrpSpPr>
              <a:grpSpLocks/>
            </xdr:cNvGrpSpPr>
          </xdr:nvGrpSpPr>
          <xdr:grpSpPr>
            <a:xfrm rot="2469879">
              <a:off x="292" y="191"/>
              <a:ext cx="115" cy="211"/>
              <a:chOff x="813" y="68"/>
              <a:chExt cx="115" cy="211"/>
            </a:xfrm>
            <a:solidFill>
              <a:srgbClr val="FFFFFF"/>
            </a:solidFill>
          </xdr:grpSpPr>
          <xdr:grpSp>
            <xdr:nvGrpSpPr>
              <xdr:cNvPr id="70" name="Group 116"/>
              <xdr:cNvGrpSpPr>
                <a:grpSpLocks/>
              </xdr:cNvGrpSpPr>
            </xdr:nvGrpSpPr>
            <xdr:grpSpPr>
              <a:xfrm rot="2132260">
                <a:off x="847" y="143"/>
                <a:ext cx="24" cy="75"/>
                <a:chOff x="324" y="99"/>
                <a:chExt cx="62" cy="399"/>
              </a:xfrm>
              <a:solidFill>
                <a:srgbClr val="FFFFFF"/>
              </a:solidFill>
            </xdr:grpSpPr>
            <xdr:sp>
              <xdr:nvSpPr>
                <xdr:cNvPr id="71" name="Line 117"/>
                <xdr:cNvSpPr>
                  <a:spLocks/>
                </xdr:cNvSpPr>
              </xdr:nvSpPr>
              <xdr:spPr>
                <a:xfrm>
                  <a:off x="326" y="183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" name="Line 118"/>
                <xdr:cNvSpPr>
                  <a:spLocks/>
                </xdr:cNvSpPr>
              </xdr:nvSpPr>
              <xdr:spPr>
                <a:xfrm>
                  <a:off x="326" y="235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3" name="Line 119"/>
                <xdr:cNvSpPr>
                  <a:spLocks/>
                </xdr:cNvSpPr>
              </xdr:nvSpPr>
              <xdr:spPr>
                <a:xfrm>
                  <a:off x="326" y="287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4" name="Line 120"/>
                <xdr:cNvSpPr>
                  <a:spLocks/>
                </xdr:cNvSpPr>
              </xdr:nvSpPr>
              <xdr:spPr>
                <a:xfrm>
                  <a:off x="326" y="339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5" name="Line 121"/>
                <xdr:cNvSpPr>
                  <a:spLocks/>
                </xdr:cNvSpPr>
              </xdr:nvSpPr>
              <xdr:spPr>
                <a:xfrm>
                  <a:off x="326" y="391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6" name="Line 122"/>
                <xdr:cNvSpPr>
                  <a:spLocks/>
                </xdr:cNvSpPr>
              </xdr:nvSpPr>
              <xdr:spPr>
                <a:xfrm flipV="1">
                  <a:off x="326" y="207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7" name="Line 123"/>
                <xdr:cNvSpPr>
                  <a:spLocks/>
                </xdr:cNvSpPr>
              </xdr:nvSpPr>
              <xdr:spPr>
                <a:xfrm flipV="1">
                  <a:off x="326" y="258"/>
                  <a:ext cx="59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8" name="Line 124"/>
                <xdr:cNvSpPr>
                  <a:spLocks/>
                </xdr:cNvSpPr>
              </xdr:nvSpPr>
              <xdr:spPr>
                <a:xfrm flipV="1">
                  <a:off x="324" y="312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9" name="Line 125"/>
                <xdr:cNvSpPr>
                  <a:spLocks/>
                </xdr:cNvSpPr>
              </xdr:nvSpPr>
              <xdr:spPr>
                <a:xfrm flipV="1">
                  <a:off x="326" y="362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0" name="Line 126"/>
                <xdr:cNvSpPr>
                  <a:spLocks/>
                </xdr:cNvSpPr>
              </xdr:nvSpPr>
              <xdr:spPr>
                <a:xfrm flipV="1">
                  <a:off x="325" y="168"/>
                  <a:ext cx="34" cy="1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" name="Line 127"/>
                <xdr:cNvSpPr>
                  <a:spLocks/>
                </xdr:cNvSpPr>
              </xdr:nvSpPr>
              <xdr:spPr>
                <a:xfrm flipH="1">
                  <a:off x="349" y="415"/>
                  <a:ext cx="32" cy="1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2" name="Line 128"/>
                <xdr:cNvSpPr>
                  <a:spLocks/>
                </xdr:cNvSpPr>
              </xdr:nvSpPr>
              <xdr:spPr>
                <a:xfrm>
                  <a:off x="357" y="103"/>
                  <a:ext cx="0" cy="6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3" name="Line 129"/>
                <xdr:cNvSpPr>
                  <a:spLocks/>
                </xdr:cNvSpPr>
              </xdr:nvSpPr>
              <xdr:spPr>
                <a:xfrm>
                  <a:off x="349" y="429"/>
                  <a:ext cx="0" cy="6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4" name="Oval 130"/>
                <xdr:cNvSpPr>
                  <a:spLocks/>
                </xdr:cNvSpPr>
              </xdr:nvSpPr>
              <xdr:spPr>
                <a:xfrm>
                  <a:off x="354" y="99"/>
                  <a:ext cx="6" cy="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5" name="Oval 131"/>
                <xdr:cNvSpPr>
                  <a:spLocks/>
                </xdr:cNvSpPr>
              </xdr:nvSpPr>
              <xdr:spPr>
                <a:xfrm>
                  <a:off x="347" y="492"/>
                  <a:ext cx="6" cy="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86" name="Line 132"/>
              <xdr:cNvSpPr>
                <a:spLocks/>
              </xdr:cNvSpPr>
            </xdr:nvSpPr>
            <xdr:spPr>
              <a:xfrm rot="2132260" flipV="1">
                <a:off x="897" y="104"/>
                <a:ext cx="0" cy="5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133"/>
              <xdr:cNvSpPr>
                <a:spLocks/>
              </xdr:cNvSpPr>
            </xdr:nvSpPr>
            <xdr:spPr>
              <a:xfrm rot="2132260">
                <a:off x="813" y="201"/>
                <a:ext cx="0" cy="7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" name="Oval 134"/>
              <xdr:cNvSpPr>
                <a:spLocks/>
              </xdr:cNvSpPr>
            </xdr:nvSpPr>
            <xdr:spPr>
              <a:xfrm rot="2132260">
                <a:off x="909" y="104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" name="Line 135"/>
              <xdr:cNvSpPr>
                <a:spLocks/>
              </xdr:cNvSpPr>
            </xdr:nvSpPr>
            <xdr:spPr>
              <a:xfrm rot="2132260" flipV="1">
                <a:off x="928" y="68"/>
                <a:ext cx="0" cy="3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0" name="Group 136"/>
            <xdr:cNvGrpSpPr>
              <a:grpSpLocks/>
            </xdr:cNvGrpSpPr>
          </xdr:nvGrpSpPr>
          <xdr:grpSpPr>
            <a:xfrm rot="3671298">
              <a:off x="237" y="288"/>
              <a:ext cx="211" cy="115"/>
              <a:chOff x="813" y="68"/>
              <a:chExt cx="115" cy="211"/>
            </a:xfrm>
            <a:solidFill>
              <a:srgbClr val="FFFFFF"/>
            </a:solidFill>
          </xdr:grpSpPr>
          <xdr:grpSp>
            <xdr:nvGrpSpPr>
              <xdr:cNvPr id="91" name="Group 137"/>
              <xdr:cNvGrpSpPr>
                <a:grpSpLocks/>
              </xdr:cNvGrpSpPr>
            </xdr:nvGrpSpPr>
            <xdr:grpSpPr>
              <a:xfrm rot="2132260">
                <a:off x="847" y="143"/>
                <a:ext cx="24" cy="75"/>
                <a:chOff x="324" y="99"/>
                <a:chExt cx="62" cy="399"/>
              </a:xfrm>
              <a:solidFill>
                <a:srgbClr val="FFFFFF"/>
              </a:solidFill>
            </xdr:grpSpPr>
            <xdr:sp>
              <xdr:nvSpPr>
                <xdr:cNvPr id="92" name="Line 138"/>
                <xdr:cNvSpPr>
                  <a:spLocks/>
                </xdr:cNvSpPr>
              </xdr:nvSpPr>
              <xdr:spPr>
                <a:xfrm>
                  <a:off x="326" y="183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3" name="Line 139"/>
                <xdr:cNvSpPr>
                  <a:spLocks/>
                </xdr:cNvSpPr>
              </xdr:nvSpPr>
              <xdr:spPr>
                <a:xfrm>
                  <a:off x="326" y="235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4" name="Line 140"/>
                <xdr:cNvSpPr>
                  <a:spLocks/>
                </xdr:cNvSpPr>
              </xdr:nvSpPr>
              <xdr:spPr>
                <a:xfrm>
                  <a:off x="326" y="287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5" name="Line 141"/>
                <xdr:cNvSpPr>
                  <a:spLocks/>
                </xdr:cNvSpPr>
              </xdr:nvSpPr>
              <xdr:spPr>
                <a:xfrm>
                  <a:off x="326" y="339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6" name="Line 142"/>
                <xdr:cNvSpPr>
                  <a:spLocks/>
                </xdr:cNvSpPr>
              </xdr:nvSpPr>
              <xdr:spPr>
                <a:xfrm>
                  <a:off x="326" y="391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7" name="Line 143"/>
                <xdr:cNvSpPr>
                  <a:spLocks/>
                </xdr:cNvSpPr>
              </xdr:nvSpPr>
              <xdr:spPr>
                <a:xfrm flipV="1">
                  <a:off x="326" y="207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8" name="Line 144"/>
                <xdr:cNvSpPr>
                  <a:spLocks/>
                </xdr:cNvSpPr>
              </xdr:nvSpPr>
              <xdr:spPr>
                <a:xfrm flipV="1">
                  <a:off x="326" y="258"/>
                  <a:ext cx="59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9" name="Line 145"/>
                <xdr:cNvSpPr>
                  <a:spLocks/>
                </xdr:cNvSpPr>
              </xdr:nvSpPr>
              <xdr:spPr>
                <a:xfrm flipV="1">
                  <a:off x="324" y="312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0" name="Line 146"/>
                <xdr:cNvSpPr>
                  <a:spLocks/>
                </xdr:cNvSpPr>
              </xdr:nvSpPr>
              <xdr:spPr>
                <a:xfrm flipV="1">
                  <a:off x="326" y="362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1" name="Line 147"/>
                <xdr:cNvSpPr>
                  <a:spLocks/>
                </xdr:cNvSpPr>
              </xdr:nvSpPr>
              <xdr:spPr>
                <a:xfrm flipV="1">
                  <a:off x="325" y="168"/>
                  <a:ext cx="34" cy="1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2" name="Line 148"/>
                <xdr:cNvSpPr>
                  <a:spLocks/>
                </xdr:cNvSpPr>
              </xdr:nvSpPr>
              <xdr:spPr>
                <a:xfrm flipH="1">
                  <a:off x="349" y="415"/>
                  <a:ext cx="32" cy="1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3" name="Line 149"/>
                <xdr:cNvSpPr>
                  <a:spLocks/>
                </xdr:cNvSpPr>
              </xdr:nvSpPr>
              <xdr:spPr>
                <a:xfrm>
                  <a:off x="357" y="103"/>
                  <a:ext cx="0" cy="6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4" name="Line 150"/>
                <xdr:cNvSpPr>
                  <a:spLocks/>
                </xdr:cNvSpPr>
              </xdr:nvSpPr>
              <xdr:spPr>
                <a:xfrm>
                  <a:off x="349" y="429"/>
                  <a:ext cx="0" cy="6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5" name="Oval 151"/>
                <xdr:cNvSpPr>
                  <a:spLocks/>
                </xdr:cNvSpPr>
              </xdr:nvSpPr>
              <xdr:spPr>
                <a:xfrm>
                  <a:off x="354" y="99"/>
                  <a:ext cx="6" cy="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6" name="Oval 152"/>
                <xdr:cNvSpPr>
                  <a:spLocks/>
                </xdr:cNvSpPr>
              </xdr:nvSpPr>
              <xdr:spPr>
                <a:xfrm>
                  <a:off x="347" y="492"/>
                  <a:ext cx="6" cy="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07" name="Line 153"/>
              <xdr:cNvSpPr>
                <a:spLocks/>
              </xdr:cNvSpPr>
            </xdr:nvSpPr>
            <xdr:spPr>
              <a:xfrm rot="2132260" flipV="1">
                <a:off x="897" y="104"/>
                <a:ext cx="0" cy="5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" name="Line 154"/>
              <xdr:cNvSpPr>
                <a:spLocks/>
              </xdr:cNvSpPr>
            </xdr:nvSpPr>
            <xdr:spPr>
              <a:xfrm rot="2132260">
                <a:off x="813" y="201"/>
                <a:ext cx="0" cy="7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" name="Oval 155"/>
              <xdr:cNvSpPr>
                <a:spLocks/>
              </xdr:cNvSpPr>
            </xdr:nvSpPr>
            <xdr:spPr>
              <a:xfrm rot="2132260">
                <a:off x="909" y="104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" name="Line 156"/>
              <xdr:cNvSpPr>
                <a:spLocks/>
              </xdr:cNvSpPr>
            </xdr:nvSpPr>
            <xdr:spPr>
              <a:xfrm rot="2132260" flipV="1">
                <a:off x="928" y="68"/>
                <a:ext cx="0" cy="3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1" name="Group 157"/>
            <xdr:cNvGrpSpPr>
              <a:grpSpLocks/>
            </xdr:cNvGrpSpPr>
          </xdr:nvGrpSpPr>
          <xdr:grpSpPr>
            <a:xfrm rot="5041242">
              <a:off x="221" y="328"/>
              <a:ext cx="211" cy="115"/>
              <a:chOff x="813" y="68"/>
              <a:chExt cx="115" cy="211"/>
            </a:xfrm>
            <a:solidFill>
              <a:srgbClr val="FFFFFF"/>
            </a:solidFill>
          </xdr:grpSpPr>
          <xdr:grpSp>
            <xdr:nvGrpSpPr>
              <xdr:cNvPr id="112" name="Group 158"/>
              <xdr:cNvGrpSpPr>
                <a:grpSpLocks/>
              </xdr:cNvGrpSpPr>
            </xdr:nvGrpSpPr>
            <xdr:grpSpPr>
              <a:xfrm rot="2132260">
                <a:off x="847" y="143"/>
                <a:ext cx="24" cy="75"/>
                <a:chOff x="324" y="99"/>
                <a:chExt cx="62" cy="399"/>
              </a:xfrm>
              <a:solidFill>
                <a:srgbClr val="FFFFFF"/>
              </a:solidFill>
            </xdr:grpSpPr>
            <xdr:sp>
              <xdr:nvSpPr>
                <xdr:cNvPr id="113" name="Line 159"/>
                <xdr:cNvSpPr>
                  <a:spLocks/>
                </xdr:cNvSpPr>
              </xdr:nvSpPr>
              <xdr:spPr>
                <a:xfrm>
                  <a:off x="326" y="183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4" name="Line 160"/>
                <xdr:cNvSpPr>
                  <a:spLocks/>
                </xdr:cNvSpPr>
              </xdr:nvSpPr>
              <xdr:spPr>
                <a:xfrm>
                  <a:off x="326" y="235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5" name="Line 161"/>
                <xdr:cNvSpPr>
                  <a:spLocks/>
                </xdr:cNvSpPr>
              </xdr:nvSpPr>
              <xdr:spPr>
                <a:xfrm>
                  <a:off x="326" y="287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6" name="Line 162"/>
                <xdr:cNvSpPr>
                  <a:spLocks/>
                </xdr:cNvSpPr>
              </xdr:nvSpPr>
              <xdr:spPr>
                <a:xfrm>
                  <a:off x="326" y="339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7" name="Line 163"/>
                <xdr:cNvSpPr>
                  <a:spLocks/>
                </xdr:cNvSpPr>
              </xdr:nvSpPr>
              <xdr:spPr>
                <a:xfrm>
                  <a:off x="326" y="391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8" name="Line 164"/>
                <xdr:cNvSpPr>
                  <a:spLocks/>
                </xdr:cNvSpPr>
              </xdr:nvSpPr>
              <xdr:spPr>
                <a:xfrm flipV="1">
                  <a:off x="326" y="207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9" name="Line 165"/>
                <xdr:cNvSpPr>
                  <a:spLocks/>
                </xdr:cNvSpPr>
              </xdr:nvSpPr>
              <xdr:spPr>
                <a:xfrm flipV="1">
                  <a:off x="326" y="258"/>
                  <a:ext cx="59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0" name="Line 166"/>
                <xdr:cNvSpPr>
                  <a:spLocks/>
                </xdr:cNvSpPr>
              </xdr:nvSpPr>
              <xdr:spPr>
                <a:xfrm flipV="1">
                  <a:off x="324" y="312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1" name="Line 167"/>
                <xdr:cNvSpPr>
                  <a:spLocks/>
                </xdr:cNvSpPr>
              </xdr:nvSpPr>
              <xdr:spPr>
                <a:xfrm flipV="1">
                  <a:off x="326" y="362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2" name="Line 168"/>
                <xdr:cNvSpPr>
                  <a:spLocks/>
                </xdr:cNvSpPr>
              </xdr:nvSpPr>
              <xdr:spPr>
                <a:xfrm flipV="1">
                  <a:off x="325" y="168"/>
                  <a:ext cx="34" cy="1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3" name="Line 169"/>
                <xdr:cNvSpPr>
                  <a:spLocks/>
                </xdr:cNvSpPr>
              </xdr:nvSpPr>
              <xdr:spPr>
                <a:xfrm flipH="1">
                  <a:off x="349" y="415"/>
                  <a:ext cx="32" cy="1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4" name="Line 170"/>
                <xdr:cNvSpPr>
                  <a:spLocks/>
                </xdr:cNvSpPr>
              </xdr:nvSpPr>
              <xdr:spPr>
                <a:xfrm>
                  <a:off x="357" y="103"/>
                  <a:ext cx="0" cy="6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5" name="Line 171"/>
                <xdr:cNvSpPr>
                  <a:spLocks/>
                </xdr:cNvSpPr>
              </xdr:nvSpPr>
              <xdr:spPr>
                <a:xfrm>
                  <a:off x="349" y="429"/>
                  <a:ext cx="0" cy="6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6" name="Oval 172"/>
                <xdr:cNvSpPr>
                  <a:spLocks/>
                </xdr:cNvSpPr>
              </xdr:nvSpPr>
              <xdr:spPr>
                <a:xfrm>
                  <a:off x="354" y="99"/>
                  <a:ext cx="6" cy="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7" name="Oval 173"/>
                <xdr:cNvSpPr>
                  <a:spLocks/>
                </xdr:cNvSpPr>
              </xdr:nvSpPr>
              <xdr:spPr>
                <a:xfrm>
                  <a:off x="347" y="492"/>
                  <a:ext cx="6" cy="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28" name="Line 174"/>
              <xdr:cNvSpPr>
                <a:spLocks/>
              </xdr:cNvSpPr>
            </xdr:nvSpPr>
            <xdr:spPr>
              <a:xfrm rot="2132260" flipV="1">
                <a:off x="897" y="104"/>
                <a:ext cx="0" cy="5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" name="Line 175"/>
              <xdr:cNvSpPr>
                <a:spLocks/>
              </xdr:cNvSpPr>
            </xdr:nvSpPr>
            <xdr:spPr>
              <a:xfrm rot="2132260">
                <a:off x="813" y="201"/>
                <a:ext cx="0" cy="7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" name="Oval 176"/>
              <xdr:cNvSpPr>
                <a:spLocks/>
              </xdr:cNvSpPr>
            </xdr:nvSpPr>
            <xdr:spPr>
              <a:xfrm rot="2132260">
                <a:off x="909" y="104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" name="Line 177"/>
              <xdr:cNvSpPr>
                <a:spLocks/>
              </xdr:cNvSpPr>
            </xdr:nvSpPr>
            <xdr:spPr>
              <a:xfrm rot="2132260" flipV="1">
                <a:off x="928" y="68"/>
                <a:ext cx="0" cy="3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32" name="Group 178"/>
            <xdr:cNvGrpSpPr>
              <a:grpSpLocks/>
            </xdr:cNvGrpSpPr>
          </xdr:nvGrpSpPr>
          <xdr:grpSpPr>
            <a:xfrm>
              <a:off x="246" y="117"/>
              <a:ext cx="115" cy="211"/>
              <a:chOff x="813" y="68"/>
              <a:chExt cx="115" cy="211"/>
            </a:xfrm>
            <a:solidFill>
              <a:srgbClr val="FFFFFF"/>
            </a:solidFill>
          </xdr:grpSpPr>
          <xdr:grpSp>
            <xdr:nvGrpSpPr>
              <xdr:cNvPr id="133" name="Group 179"/>
              <xdr:cNvGrpSpPr>
                <a:grpSpLocks/>
              </xdr:cNvGrpSpPr>
            </xdr:nvGrpSpPr>
            <xdr:grpSpPr>
              <a:xfrm rot="2132260">
                <a:off x="847" y="143"/>
                <a:ext cx="24" cy="75"/>
                <a:chOff x="324" y="99"/>
                <a:chExt cx="62" cy="399"/>
              </a:xfrm>
              <a:solidFill>
                <a:srgbClr val="FFFFFF"/>
              </a:solidFill>
            </xdr:grpSpPr>
            <xdr:sp>
              <xdr:nvSpPr>
                <xdr:cNvPr id="134" name="Line 180"/>
                <xdr:cNvSpPr>
                  <a:spLocks/>
                </xdr:cNvSpPr>
              </xdr:nvSpPr>
              <xdr:spPr>
                <a:xfrm>
                  <a:off x="326" y="183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5" name="Line 181"/>
                <xdr:cNvSpPr>
                  <a:spLocks/>
                </xdr:cNvSpPr>
              </xdr:nvSpPr>
              <xdr:spPr>
                <a:xfrm>
                  <a:off x="326" y="235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6" name="Line 182"/>
                <xdr:cNvSpPr>
                  <a:spLocks/>
                </xdr:cNvSpPr>
              </xdr:nvSpPr>
              <xdr:spPr>
                <a:xfrm>
                  <a:off x="326" y="287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7" name="Line 183"/>
                <xdr:cNvSpPr>
                  <a:spLocks/>
                </xdr:cNvSpPr>
              </xdr:nvSpPr>
              <xdr:spPr>
                <a:xfrm>
                  <a:off x="326" y="339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8" name="Line 184"/>
                <xdr:cNvSpPr>
                  <a:spLocks/>
                </xdr:cNvSpPr>
              </xdr:nvSpPr>
              <xdr:spPr>
                <a:xfrm>
                  <a:off x="326" y="391"/>
                  <a:ext cx="58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9" name="Line 185"/>
                <xdr:cNvSpPr>
                  <a:spLocks/>
                </xdr:cNvSpPr>
              </xdr:nvSpPr>
              <xdr:spPr>
                <a:xfrm flipV="1">
                  <a:off x="326" y="207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0" name="Line 186"/>
                <xdr:cNvSpPr>
                  <a:spLocks/>
                </xdr:cNvSpPr>
              </xdr:nvSpPr>
              <xdr:spPr>
                <a:xfrm flipV="1">
                  <a:off x="326" y="258"/>
                  <a:ext cx="59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1" name="Line 187"/>
                <xdr:cNvSpPr>
                  <a:spLocks/>
                </xdr:cNvSpPr>
              </xdr:nvSpPr>
              <xdr:spPr>
                <a:xfrm flipV="1">
                  <a:off x="324" y="312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2" name="Line 188"/>
                <xdr:cNvSpPr>
                  <a:spLocks/>
                </xdr:cNvSpPr>
              </xdr:nvSpPr>
              <xdr:spPr>
                <a:xfrm flipV="1">
                  <a:off x="326" y="362"/>
                  <a:ext cx="60" cy="2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3" name="Line 189"/>
                <xdr:cNvSpPr>
                  <a:spLocks/>
                </xdr:cNvSpPr>
              </xdr:nvSpPr>
              <xdr:spPr>
                <a:xfrm flipV="1">
                  <a:off x="325" y="168"/>
                  <a:ext cx="34" cy="1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4" name="Line 190"/>
                <xdr:cNvSpPr>
                  <a:spLocks/>
                </xdr:cNvSpPr>
              </xdr:nvSpPr>
              <xdr:spPr>
                <a:xfrm flipH="1">
                  <a:off x="349" y="415"/>
                  <a:ext cx="32" cy="1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5" name="Line 191"/>
                <xdr:cNvSpPr>
                  <a:spLocks/>
                </xdr:cNvSpPr>
              </xdr:nvSpPr>
              <xdr:spPr>
                <a:xfrm>
                  <a:off x="357" y="103"/>
                  <a:ext cx="0" cy="6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6" name="Line 192"/>
                <xdr:cNvSpPr>
                  <a:spLocks/>
                </xdr:cNvSpPr>
              </xdr:nvSpPr>
              <xdr:spPr>
                <a:xfrm>
                  <a:off x="349" y="429"/>
                  <a:ext cx="0" cy="6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7" name="Oval 193"/>
                <xdr:cNvSpPr>
                  <a:spLocks/>
                </xdr:cNvSpPr>
              </xdr:nvSpPr>
              <xdr:spPr>
                <a:xfrm>
                  <a:off x="354" y="99"/>
                  <a:ext cx="6" cy="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8" name="Oval 194"/>
                <xdr:cNvSpPr>
                  <a:spLocks/>
                </xdr:cNvSpPr>
              </xdr:nvSpPr>
              <xdr:spPr>
                <a:xfrm>
                  <a:off x="347" y="492"/>
                  <a:ext cx="6" cy="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49" name="Line 195"/>
              <xdr:cNvSpPr>
                <a:spLocks/>
              </xdr:cNvSpPr>
            </xdr:nvSpPr>
            <xdr:spPr>
              <a:xfrm rot="2132260" flipV="1">
                <a:off x="897" y="104"/>
                <a:ext cx="0" cy="5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" name="Line 196"/>
              <xdr:cNvSpPr>
                <a:spLocks/>
              </xdr:cNvSpPr>
            </xdr:nvSpPr>
            <xdr:spPr>
              <a:xfrm rot="2132260">
                <a:off x="813" y="201"/>
                <a:ext cx="0" cy="7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" name="Oval 197"/>
              <xdr:cNvSpPr>
                <a:spLocks/>
              </xdr:cNvSpPr>
            </xdr:nvSpPr>
            <xdr:spPr>
              <a:xfrm rot="2132260">
                <a:off x="909" y="104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" name="Line 198"/>
              <xdr:cNvSpPr>
                <a:spLocks/>
              </xdr:cNvSpPr>
            </xdr:nvSpPr>
            <xdr:spPr>
              <a:xfrm rot="2132260" flipV="1">
                <a:off x="928" y="68"/>
                <a:ext cx="0" cy="3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53" name="Line 199"/>
          <xdr:cNvSpPr>
            <a:spLocks/>
          </xdr:cNvSpPr>
        </xdr:nvSpPr>
        <xdr:spPr>
          <a:xfrm>
            <a:off x="713" y="1203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TextBox 201"/>
          <xdr:cNvSpPr txBox="1">
            <a:spLocks noChangeArrowheads="1"/>
          </xdr:cNvSpPr>
        </xdr:nvSpPr>
        <xdr:spPr>
          <a:xfrm>
            <a:off x="775" y="1169"/>
            <a:ext cx="3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bi</a:t>
            </a:r>
          </a:p>
        </xdr:txBody>
      </xdr:sp>
      <xdr:sp>
        <xdr:nvSpPr>
          <xdr:cNvPr id="156" name="TextBox 203"/>
          <xdr:cNvSpPr txBox="1">
            <a:spLocks noChangeArrowheads="1"/>
          </xdr:cNvSpPr>
        </xdr:nvSpPr>
        <xdr:spPr>
          <a:xfrm>
            <a:off x="1014" y="1026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57" name="TextBox 204"/>
          <xdr:cNvSpPr txBox="1">
            <a:spLocks noChangeArrowheads="1"/>
          </xdr:cNvSpPr>
        </xdr:nvSpPr>
        <xdr:spPr>
          <a:xfrm>
            <a:off x="1066" y="1066"/>
            <a:ext cx="2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58" name="TextBox 205"/>
          <xdr:cNvSpPr txBox="1">
            <a:spLocks noChangeArrowheads="1"/>
          </xdr:cNvSpPr>
        </xdr:nvSpPr>
        <xdr:spPr>
          <a:xfrm>
            <a:off x="1100" y="1131"/>
            <a:ext cx="2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59" name="TextBox 206"/>
          <xdr:cNvSpPr txBox="1">
            <a:spLocks noChangeArrowheads="1"/>
          </xdr:cNvSpPr>
        </xdr:nvSpPr>
        <xdr:spPr>
          <a:xfrm>
            <a:off x="1104" y="1206"/>
            <a:ext cx="2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N-1</a:t>
            </a:r>
          </a:p>
        </xdr:txBody>
      </xdr:sp>
      <xdr:sp>
        <xdr:nvSpPr>
          <xdr:cNvPr id="160" name="TextBox 207"/>
          <xdr:cNvSpPr txBox="1">
            <a:spLocks noChangeArrowheads="1"/>
          </xdr:cNvSpPr>
        </xdr:nvSpPr>
        <xdr:spPr>
          <a:xfrm>
            <a:off x="1094" y="1276"/>
            <a:ext cx="2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N</a:t>
            </a:r>
          </a:p>
        </xdr:txBody>
      </xdr:sp>
      <xdr:sp>
        <xdr:nvSpPr>
          <xdr:cNvPr id="161" name="TextBox 208"/>
          <xdr:cNvSpPr txBox="1">
            <a:spLocks noChangeArrowheads="1"/>
          </xdr:cNvSpPr>
        </xdr:nvSpPr>
        <xdr:spPr>
          <a:xfrm>
            <a:off x="1067" y="976"/>
            <a:ext cx="27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i1</a:t>
            </a:r>
          </a:p>
        </xdr:txBody>
      </xdr:sp>
      <xdr:sp>
        <xdr:nvSpPr>
          <xdr:cNvPr id="162" name="TextBox 209"/>
          <xdr:cNvSpPr txBox="1">
            <a:spLocks noChangeArrowheads="1"/>
          </xdr:cNvSpPr>
        </xdr:nvSpPr>
        <xdr:spPr>
          <a:xfrm>
            <a:off x="1125" y="1036"/>
            <a:ext cx="27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i2</a:t>
            </a:r>
          </a:p>
        </xdr:txBody>
      </xdr:sp>
      <xdr:sp>
        <xdr:nvSpPr>
          <xdr:cNvPr id="163" name="TextBox 210"/>
          <xdr:cNvSpPr txBox="1">
            <a:spLocks noChangeArrowheads="1"/>
          </xdr:cNvSpPr>
        </xdr:nvSpPr>
        <xdr:spPr>
          <a:xfrm>
            <a:off x="1172" y="1123"/>
            <a:ext cx="27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i3</a:t>
            </a:r>
          </a:p>
        </xdr:txBody>
      </xdr:sp>
      <xdr:sp>
        <xdr:nvSpPr>
          <xdr:cNvPr id="164" name="TextBox 211"/>
          <xdr:cNvSpPr txBox="1">
            <a:spLocks noChangeArrowheads="1"/>
          </xdr:cNvSpPr>
        </xdr:nvSpPr>
        <xdr:spPr>
          <a:xfrm>
            <a:off x="1166" y="1221"/>
            <a:ext cx="3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iN-1</a:t>
            </a:r>
          </a:p>
        </xdr:txBody>
      </xdr:sp>
      <xdr:sp>
        <xdr:nvSpPr>
          <xdr:cNvPr id="165" name="TextBox 212"/>
          <xdr:cNvSpPr txBox="1">
            <a:spLocks noChangeArrowheads="1"/>
          </xdr:cNvSpPr>
        </xdr:nvSpPr>
        <xdr:spPr>
          <a:xfrm>
            <a:off x="1137" y="1305"/>
            <a:ext cx="27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iN</a:t>
            </a:r>
          </a:p>
        </xdr:txBody>
      </xdr:sp>
      <xdr:sp>
        <xdr:nvSpPr>
          <xdr:cNvPr id="166" name="TextBox 213"/>
          <xdr:cNvSpPr txBox="1">
            <a:spLocks noChangeArrowheads="1"/>
          </xdr:cNvSpPr>
        </xdr:nvSpPr>
        <xdr:spPr>
          <a:xfrm>
            <a:off x="940" y="1085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-1</a:t>
            </a:r>
          </a:p>
        </xdr:txBody>
      </xdr:sp>
      <xdr:sp>
        <xdr:nvSpPr>
          <xdr:cNvPr id="167" name="TextBox 214"/>
          <xdr:cNvSpPr txBox="1">
            <a:spLocks noChangeArrowheads="1"/>
          </xdr:cNvSpPr>
        </xdr:nvSpPr>
        <xdr:spPr>
          <a:xfrm>
            <a:off x="1027" y="1128"/>
            <a:ext cx="50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-1</a:t>
            </a:r>
          </a:p>
        </xdr:txBody>
      </xdr:sp>
      <xdr:sp>
        <xdr:nvSpPr>
          <xdr:cNvPr id="168" name="TextBox 215"/>
          <xdr:cNvSpPr txBox="1">
            <a:spLocks noChangeArrowheads="1"/>
          </xdr:cNvSpPr>
        </xdr:nvSpPr>
        <xdr:spPr>
          <a:xfrm>
            <a:off x="1049" y="1171"/>
            <a:ext cx="50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i3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-1</a:t>
            </a:r>
          </a:p>
        </xdr:txBody>
      </xdr:sp>
      <xdr:sp>
        <xdr:nvSpPr>
          <xdr:cNvPr id="169" name="TextBox 216"/>
          <xdr:cNvSpPr txBox="1">
            <a:spLocks noChangeArrowheads="1"/>
          </xdr:cNvSpPr>
        </xdr:nvSpPr>
        <xdr:spPr>
          <a:xfrm>
            <a:off x="1032" y="1230"/>
            <a:ext cx="6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i(N-1)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-1</a:t>
            </a:r>
          </a:p>
        </xdr:txBody>
      </xdr:sp>
      <xdr:sp>
        <xdr:nvSpPr>
          <xdr:cNvPr id="170" name="TextBox 217"/>
          <xdr:cNvSpPr txBox="1">
            <a:spLocks noChangeArrowheads="1"/>
          </xdr:cNvSpPr>
        </xdr:nvSpPr>
        <xdr:spPr>
          <a:xfrm>
            <a:off x="980" y="1272"/>
            <a:ext cx="50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iN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-1</a:t>
            </a:r>
          </a:p>
        </xdr:txBody>
      </xdr:sp>
      <xdr:sp>
        <xdr:nvSpPr>
          <xdr:cNvPr id="171" name="TextBox 222"/>
          <xdr:cNvSpPr txBox="1">
            <a:spLocks noChangeArrowheads="1"/>
          </xdr:cNvSpPr>
        </xdr:nvSpPr>
        <xdr:spPr>
          <a:xfrm>
            <a:off x="901" y="1170"/>
            <a:ext cx="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32</xdr:row>
      <xdr:rowOff>104775</xdr:rowOff>
    </xdr:from>
    <xdr:to>
      <xdr:col>4</xdr:col>
      <xdr:colOff>1076325</xdr:colOff>
      <xdr:row>34</xdr:row>
      <xdr:rowOff>76200</xdr:rowOff>
    </xdr:to>
    <xdr:sp>
      <xdr:nvSpPr>
        <xdr:cNvPr id="1" name="Line 5"/>
        <xdr:cNvSpPr>
          <a:spLocks/>
        </xdr:cNvSpPr>
      </xdr:nvSpPr>
      <xdr:spPr>
        <a:xfrm flipV="1">
          <a:off x="6496050" y="5334000"/>
          <a:ext cx="276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19</xdr:row>
      <xdr:rowOff>19050</xdr:rowOff>
    </xdr:from>
    <xdr:to>
      <xdr:col>3</xdr:col>
      <xdr:colOff>1114425</xdr:colOff>
      <xdr:row>19</xdr:row>
      <xdr:rowOff>152400</xdr:rowOff>
    </xdr:to>
    <xdr:sp>
      <xdr:nvSpPr>
        <xdr:cNvPr id="2" name="Line 6"/>
        <xdr:cNvSpPr>
          <a:spLocks/>
        </xdr:cNvSpPr>
      </xdr:nvSpPr>
      <xdr:spPr>
        <a:xfrm flipV="1">
          <a:off x="3390900" y="3124200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15</xdr:row>
      <xdr:rowOff>123825</xdr:rowOff>
    </xdr:from>
    <xdr:to>
      <xdr:col>18</xdr:col>
      <xdr:colOff>161925</xdr:colOff>
      <xdr:row>29</xdr:row>
      <xdr:rowOff>47625</xdr:rowOff>
    </xdr:to>
    <xdr:grpSp>
      <xdr:nvGrpSpPr>
        <xdr:cNvPr id="1" name="Group 56"/>
        <xdr:cNvGrpSpPr>
          <a:grpSpLocks/>
        </xdr:cNvGrpSpPr>
      </xdr:nvGrpSpPr>
      <xdr:grpSpPr>
        <a:xfrm>
          <a:off x="8258175" y="2628900"/>
          <a:ext cx="3143250" cy="2276475"/>
          <a:chOff x="862" y="406"/>
          <a:chExt cx="416" cy="225"/>
        </a:xfrm>
        <a:solidFill>
          <a:srgbClr val="FFFFFF"/>
        </a:solidFill>
      </xdr:grpSpPr>
      <xdr:sp>
        <xdr:nvSpPr>
          <xdr:cNvPr id="2" name="Rectangle 21"/>
          <xdr:cNvSpPr>
            <a:spLocks/>
          </xdr:cNvSpPr>
        </xdr:nvSpPr>
        <xdr:spPr>
          <a:xfrm>
            <a:off x="878" y="527"/>
            <a:ext cx="159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2"/>
          <xdr:cNvSpPr>
            <a:spLocks/>
          </xdr:cNvSpPr>
        </xdr:nvSpPr>
        <xdr:spPr>
          <a:xfrm>
            <a:off x="1115" y="409"/>
            <a:ext cx="160" cy="88"/>
          </a:xfrm>
          <a:prstGeom prst="rect">
            <a:avLst/>
          </a:prstGeom>
          <a:solidFill>
            <a:srgbClr val="FF00FF">
              <a:alpha val="58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Polygon 24"/>
          <xdr:cNvSpPr>
            <a:spLocks/>
          </xdr:cNvSpPr>
        </xdr:nvSpPr>
        <xdr:spPr>
          <a:xfrm>
            <a:off x="880" y="407"/>
            <a:ext cx="398" cy="120"/>
          </a:xfrm>
          <a:custGeom>
            <a:pathLst>
              <a:path h="119" w="398">
                <a:moveTo>
                  <a:pt x="0" y="119"/>
                </a:moveTo>
                <a:lnTo>
                  <a:pt x="162" y="119"/>
                </a:lnTo>
                <a:lnTo>
                  <a:pt x="398" y="0"/>
                </a:lnTo>
                <a:lnTo>
                  <a:pt x="239" y="0"/>
                </a:lnTo>
                <a:lnTo>
                  <a:pt x="0" y="119"/>
                </a:lnTo>
                <a:close/>
              </a:path>
            </a:pathLst>
          </a:custGeom>
          <a:solidFill>
            <a:srgbClr val="FFFF99">
              <a:alpha val="4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Polygon 25"/>
          <xdr:cNvSpPr>
            <a:spLocks/>
          </xdr:cNvSpPr>
        </xdr:nvSpPr>
        <xdr:spPr>
          <a:xfrm>
            <a:off x="1037" y="406"/>
            <a:ext cx="241" cy="208"/>
          </a:xfrm>
          <a:custGeom>
            <a:pathLst>
              <a:path h="206" w="241">
                <a:moveTo>
                  <a:pt x="0" y="121"/>
                </a:moveTo>
                <a:lnTo>
                  <a:pt x="0" y="206"/>
                </a:lnTo>
                <a:lnTo>
                  <a:pt x="241" y="89"/>
                </a:lnTo>
                <a:lnTo>
                  <a:pt x="241" y="0"/>
                </a:lnTo>
                <a:lnTo>
                  <a:pt x="0" y="121"/>
                </a:lnTo>
                <a:close/>
              </a:path>
            </a:pathLst>
          </a:custGeom>
          <a:solidFill>
            <a:srgbClr val="00FF00">
              <a:alpha val="19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26"/>
          <xdr:cNvSpPr txBox="1">
            <a:spLocks noChangeArrowheads="1"/>
          </xdr:cNvSpPr>
        </xdr:nvSpPr>
        <xdr:spPr>
          <a:xfrm>
            <a:off x="880" y="536"/>
            <a:ext cx="2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A1</a:t>
            </a:r>
          </a:p>
        </xdr:txBody>
      </xdr:sp>
      <xdr:sp>
        <xdr:nvSpPr>
          <xdr:cNvPr id="7" name="TextBox 29"/>
          <xdr:cNvSpPr txBox="1">
            <a:spLocks noChangeArrowheads="1"/>
          </xdr:cNvSpPr>
        </xdr:nvSpPr>
        <xdr:spPr>
          <a:xfrm>
            <a:off x="936" y="609"/>
            <a:ext cx="2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8" name="TextBox 30"/>
          <xdr:cNvSpPr txBox="1">
            <a:spLocks noChangeArrowheads="1"/>
          </xdr:cNvSpPr>
        </xdr:nvSpPr>
        <xdr:spPr>
          <a:xfrm>
            <a:off x="862" y="571"/>
            <a:ext cx="1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</a:t>
            </a:r>
          </a:p>
        </xdr:txBody>
      </xdr:sp>
      <xdr:sp>
        <xdr:nvSpPr>
          <xdr:cNvPr id="9" name="TextBox 31"/>
          <xdr:cNvSpPr txBox="1">
            <a:spLocks noChangeArrowheads="1"/>
          </xdr:cNvSpPr>
        </xdr:nvSpPr>
        <xdr:spPr>
          <a:xfrm>
            <a:off x="980" y="456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10" name="TextBox 32"/>
          <xdr:cNvSpPr txBox="1">
            <a:spLocks noChangeArrowheads="1"/>
          </xdr:cNvSpPr>
        </xdr:nvSpPr>
        <xdr:spPr>
          <a:xfrm>
            <a:off x="1238" y="467"/>
            <a:ext cx="24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A2</a:t>
            </a:r>
          </a:p>
        </xdr:txBody>
      </xdr:sp>
      <xdr:sp>
        <xdr:nvSpPr>
          <xdr:cNvPr id="11" name="Line 34"/>
          <xdr:cNvSpPr>
            <a:spLocks/>
          </xdr:cNvSpPr>
        </xdr:nvSpPr>
        <xdr:spPr>
          <a:xfrm flipV="1">
            <a:off x="876" y="407"/>
            <a:ext cx="241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44"/>
          <xdr:cNvGrpSpPr>
            <a:grpSpLocks/>
          </xdr:cNvGrpSpPr>
        </xdr:nvGrpSpPr>
        <xdr:grpSpPr>
          <a:xfrm>
            <a:off x="1170" y="504"/>
            <a:ext cx="72" cy="23"/>
            <a:chOff x="1148" y="534"/>
            <a:chExt cx="72" cy="23"/>
          </a:xfrm>
          <a:solidFill>
            <a:srgbClr val="FFFFFF"/>
          </a:solidFill>
        </xdr:grpSpPr>
        <xdr:sp>
          <xdr:nvSpPr>
            <xdr:cNvPr id="13" name="Polygon 42"/>
            <xdr:cNvSpPr>
              <a:spLocks/>
            </xdr:cNvSpPr>
          </xdr:nvSpPr>
          <xdr:spPr>
            <a:xfrm>
              <a:off x="1148" y="534"/>
              <a:ext cx="72" cy="23"/>
            </a:xfrm>
            <a:custGeom>
              <a:pathLst>
                <a:path h="36" w="136">
                  <a:moveTo>
                    <a:pt x="0" y="34"/>
                  </a:moveTo>
                  <a:lnTo>
                    <a:pt x="77" y="0"/>
                  </a:lnTo>
                  <a:lnTo>
                    <a:pt x="136" y="0"/>
                  </a:lnTo>
                  <a:lnTo>
                    <a:pt x="69" y="36"/>
                  </a:lnTo>
                  <a:lnTo>
                    <a:pt x="0" y="3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TextBox 43"/>
            <xdr:cNvSpPr txBox="1">
              <a:spLocks noChangeArrowheads="1"/>
            </xdr:cNvSpPr>
          </xdr:nvSpPr>
          <xdr:spPr>
            <a:xfrm>
              <a:off x="1174" y="538"/>
              <a:ext cx="3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A5</a:t>
              </a:r>
            </a:p>
          </xdr:txBody>
        </xdr:sp>
      </xdr:grpSp>
      <xdr:grpSp>
        <xdr:nvGrpSpPr>
          <xdr:cNvPr id="15" name="Group 45"/>
          <xdr:cNvGrpSpPr>
            <a:grpSpLocks/>
          </xdr:cNvGrpSpPr>
        </xdr:nvGrpSpPr>
        <xdr:grpSpPr>
          <a:xfrm>
            <a:off x="914" y="497"/>
            <a:ext cx="72" cy="23"/>
            <a:chOff x="1148" y="534"/>
            <a:chExt cx="72" cy="23"/>
          </a:xfrm>
          <a:solidFill>
            <a:srgbClr val="FFFFFF"/>
          </a:solidFill>
        </xdr:grpSpPr>
        <xdr:sp>
          <xdr:nvSpPr>
            <xdr:cNvPr id="16" name="Polygon 46"/>
            <xdr:cNvSpPr>
              <a:spLocks/>
            </xdr:cNvSpPr>
          </xdr:nvSpPr>
          <xdr:spPr>
            <a:xfrm>
              <a:off x="1148" y="534"/>
              <a:ext cx="72" cy="23"/>
            </a:xfrm>
            <a:custGeom>
              <a:pathLst>
                <a:path h="36" w="136">
                  <a:moveTo>
                    <a:pt x="0" y="34"/>
                  </a:moveTo>
                  <a:lnTo>
                    <a:pt x="77" y="0"/>
                  </a:lnTo>
                  <a:lnTo>
                    <a:pt x="136" y="0"/>
                  </a:lnTo>
                  <a:lnTo>
                    <a:pt x="69" y="36"/>
                  </a:lnTo>
                  <a:lnTo>
                    <a:pt x="0" y="3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TextBox 47"/>
            <xdr:cNvSpPr txBox="1">
              <a:spLocks noChangeArrowheads="1"/>
            </xdr:cNvSpPr>
          </xdr:nvSpPr>
          <xdr:spPr>
            <a:xfrm>
              <a:off x="1174" y="538"/>
              <a:ext cx="3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A6</a:t>
              </a:r>
            </a:p>
          </xdr:txBody>
        </xdr:sp>
      </xdr:grpSp>
      <xdr:grpSp>
        <xdr:nvGrpSpPr>
          <xdr:cNvPr id="18" name="Group 53"/>
          <xdr:cNvGrpSpPr>
            <a:grpSpLocks/>
          </xdr:cNvGrpSpPr>
        </xdr:nvGrpSpPr>
        <xdr:grpSpPr>
          <a:xfrm>
            <a:off x="1045" y="530"/>
            <a:ext cx="33" cy="40"/>
            <a:chOff x="1081" y="152"/>
            <a:chExt cx="33" cy="40"/>
          </a:xfrm>
          <a:solidFill>
            <a:srgbClr val="FFFFFF"/>
          </a:solidFill>
        </xdr:grpSpPr>
        <xdr:sp>
          <xdr:nvSpPr>
            <xdr:cNvPr id="19" name="Polygon 48"/>
            <xdr:cNvSpPr>
              <a:spLocks/>
            </xdr:cNvSpPr>
          </xdr:nvSpPr>
          <xdr:spPr>
            <a:xfrm>
              <a:off x="1081" y="152"/>
              <a:ext cx="33" cy="40"/>
            </a:xfrm>
            <a:custGeom>
              <a:pathLst>
                <a:path h="40" w="33">
                  <a:moveTo>
                    <a:pt x="33" y="0"/>
                  </a:moveTo>
                  <a:lnTo>
                    <a:pt x="33" y="26"/>
                  </a:lnTo>
                  <a:lnTo>
                    <a:pt x="0" y="40"/>
                  </a:lnTo>
                  <a:lnTo>
                    <a:pt x="0" y="15"/>
                  </a:lnTo>
                  <a:lnTo>
                    <a:pt x="33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Box 49"/>
            <xdr:cNvSpPr txBox="1">
              <a:spLocks noChangeArrowheads="1"/>
            </xdr:cNvSpPr>
          </xdr:nvSpPr>
          <xdr:spPr>
            <a:xfrm>
              <a:off x="1085" y="167"/>
              <a:ext cx="21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A3</a:t>
              </a:r>
            </a:p>
          </xdr:txBody>
        </xdr:sp>
      </xdr:grpSp>
      <xdr:grpSp>
        <xdr:nvGrpSpPr>
          <xdr:cNvPr id="21" name="Group 54"/>
          <xdr:cNvGrpSpPr>
            <a:grpSpLocks/>
          </xdr:cNvGrpSpPr>
        </xdr:nvGrpSpPr>
        <xdr:grpSpPr>
          <a:xfrm>
            <a:off x="1073" y="426"/>
            <a:ext cx="33" cy="41"/>
            <a:chOff x="1081" y="237"/>
            <a:chExt cx="33" cy="40"/>
          </a:xfrm>
          <a:solidFill>
            <a:srgbClr val="FFFFFF"/>
          </a:solidFill>
        </xdr:grpSpPr>
        <xdr:sp>
          <xdr:nvSpPr>
            <xdr:cNvPr id="22" name="Polygon 51"/>
            <xdr:cNvSpPr>
              <a:spLocks/>
            </xdr:cNvSpPr>
          </xdr:nvSpPr>
          <xdr:spPr>
            <a:xfrm>
              <a:off x="1081" y="237"/>
              <a:ext cx="33" cy="40"/>
            </a:xfrm>
            <a:custGeom>
              <a:pathLst>
                <a:path h="40" w="33">
                  <a:moveTo>
                    <a:pt x="33" y="0"/>
                  </a:moveTo>
                  <a:lnTo>
                    <a:pt x="33" y="26"/>
                  </a:lnTo>
                  <a:lnTo>
                    <a:pt x="0" y="40"/>
                  </a:lnTo>
                  <a:lnTo>
                    <a:pt x="0" y="15"/>
                  </a:lnTo>
                  <a:lnTo>
                    <a:pt x="33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Box 52"/>
            <xdr:cNvSpPr txBox="1">
              <a:spLocks noChangeArrowheads="1"/>
            </xdr:cNvSpPr>
          </xdr:nvSpPr>
          <xdr:spPr>
            <a:xfrm>
              <a:off x="1085" y="252"/>
              <a:ext cx="21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A4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vmlDrawing" Target="../drawings/vmlDrawing1.vml" /><Relationship Id="rId48" Type="http://schemas.openxmlformats.org/officeDocument/2006/relationships/drawing" Target="../drawings/drawing1.xm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T77"/>
  <sheetViews>
    <sheetView tabSelected="1" workbookViewId="0" topLeftCell="A39">
      <selection activeCell="B53" sqref="B53"/>
    </sheetView>
  </sheetViews>
  <sheetFormatPr defaultColWidth="11.421875" defaultRowHeight="12.75"/>
  <cols>
    <col min="1" max="1" width="3.28125" style="0" customWidth="1"/>
    <col min="2" max="2" width="3.00390625" style="0" customWidth="1"/>
    <col min="3" max="3" width="6.140625" style="14" customWidth="1"/>
    <col min="8" max="8" width="3.8515625" style="0" customWidth="1"/>
    <col min="11" max="11" width="11.421875" style="14" customWidth="1"/>
    <col min="12" max="12" width="3.00390625" style="0" customWidth="1"/>
    <col min="16" max="16" width="4.00390625" style="0" customWidth="1"/>
    <col min="19" max="19" width="12.140625" style="14" customWidth="1"/>
    <col min="20" max="20" width="3.28125" style="0" customWidth="1"/>
  </cols>
  <sheetData>
    <row r="1" ht="14.25" customHeight="1" thickBot="1"/>
    <row r="2" spans="2:20" ht="14.25" customHeight="1" thickTop="1">
      <c r="B2" s="24"/>
      <c r="C2" s="25"/>
      <c r="D2" s="26"/>
      <c r="E2" s="26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6"/>
      <c r="R2" s="26"/>
      <c r="S2" s="25"/>
      <c r="T2" s="30"/>
    </row>
    <row r="3" spans="2:20" ht="12.75">
      <c r="B3" s="23"/>
      <c r="C3" s="19">
        <v>13.3</v>
      </c>
      <c r="D3" s="33" t="s">
        <v>50</v>
      </c>
      <c r="E3" s="7"/>
      <c r="F3" s="7"/>
      <c r="G3" s="10"/>
      <c r="H3" s="1"/>
      <c r="I3" s="6"/>
      <c r="J3" s="7"/>
      <c r="K3" s="16"/>
      <c r="L3" s="1"/>
      <c r="M3" s="6" t="s">
        <v>31</v>
      </c>
      <c r="N3" s="7"/>
      <c r="O3" s="10"/>
      <c r="P3" s="1"/>
      <c r="Q3" s="6"/>
      <c r="R3" s="7"/>
      <c r="S3" s="16"/>
      <c r="T3" s="31"/>
    </row>
    <row r="4" spans="2:20" ht="12.75">
      <c r="B4" s="23"/>
      <c r="C4" s="20"/>
      <c r="D4" s="22" t="s">
        <v>51</v>
      </c>
      <c r="E4" s="1"/>
      <c r="F4" s="1"/>
      <c r="G4" s="11"/>
      <c r="H4" s="1"/>
      <c r="I4" s="5"/>
      <c r="J4" s="1"/>
      <c r="K4" s="17" t="s">
        <v>22</v>
      </c>
      <c r="L4" s="1"/>
      <c r="M4" s="5"/>
      <c r="N4" s="1"/>
      <c r="O4" s="11"/>
      <c r="P4" s="1"/>
      <c r="Q4" s="5"/>
      <c r="R4" s="1"/>
      <c r="S4" s="17" t="s">
        <v>33</v>
      </c>
      <c r="T4" s="31"/>
    </row>
    <row r="5" spans="2:20" ht="12.75">
      <c r="B5" s="23"/>
      <c r="C5" s="20"/>
      <c r="D5" s="1"/>
      <c r="E5" s="1"/>
      <c r="F5" s="1"/>
      <c r="G5" s="11"/>
      <c r="H5" s="1"/>
      <c r="I5" s="5"/>
      <c r="J5" s="1"/>
      <c r="K5" s="17"/>
      <c r="L5" s="1"/>
      <c r="M5" s="5"/>
      <c r="N5" s="1"/>
      <c r="O5" s="11"/>
      <c r="P5" s="1"/>
      <c r="Q5" s="5"/>
      <c r="R5" s="1"/>
      <c r="S5" s="17"/>
      <c r="T5" s="31"/>
    </row>
    <row r="6" spans="2:20" ht="15.75">
      <c r="B6" s="23"/>
      <c r="C6" s="20"/>
      <c r="D6" s="1"/>
      <c r="E6" s="1"/>
      <c r="F6" s="1"/>
      <c r="G6" s="12" t="s">
        <v>4</v>
      </c>
      <c r="H6" s="1"/>
      <c r="I6" s="5" t="s">
        <v>23</v>
      </c>
      <c r="J6" s="1"/>
      <c r="K6" s="17"/>
      <c r="L6" s="1"/>
      <c r="M6" s="5"/>
      <c r="N6" s="1"/>
      <c r="O6" s="11"/>
      <c r="P6" s="1"/>
      <c r="Q6" s="5"/>
      <c r="R6" s="1"/>
      <c r="S6" s="17"/>
      <c r="T6" s="31"/>
    </row>
    <row r="7" spans="2:20" ht="15.75">
      <c r="B7" s="23"/>
      <c r="C7" s="20"/>
      <c r="D7" s="1"/>
      <c r="E7" s="1"/>
      <c r="F7" s="3" t="s">
        <v>5</v>
      </c>
      <c r="G7" s="11"/>
      <c r="H7" s="1"/>
      <c r="I7" s="5"/>
      <c r="J7" s="1"/>
      <c r="K7" s="17"/>
      <c r="L7" s="1"/>
      <c r="M7" s="5"/>
      <c r="N7" s="1"/>
      <c r="O7" s="11"/>
      <c r="P7" s="1"/>
      <c r="Q7" s="5"/>
      <c r="R7" s="1"/>
      <c r="S7" s="17"/>
      <c r="T7" s="31"/>
    </row>
    <row r="8" spans="2:20" ht="15.75">
      <c r="B8" s="23"/>
      <c r="C8" s="20"/>
      <c r="D8" s="2" t="s">
        <v>3</v>
      </c>
      <c r="E8" s="1"/>
      <c r="F8" s="1"/>
      <c r="G8" s="11"/>
      <c r="H8" s="1"/>
      <c r="I8" s="5"/>
      <c r="J8" s="1"/>
      <c r="K8" s="17"/>
      <c r="L8" s="1"/>
      <c r="M8" s="5"/>
      <c r="N8" s="1"/>
      <c r="O8" s="11"/>
      <c r="P8" s="1"/>
      <c r="Q8" s="5"/>
      <c r="R8" s="1" t="s">
        <v>34</v>
      </c>
      <c r="S8" s="17"/>
      <c r="T8" s="31"/>
    </row>
    <row r="9" spans="2:20" ht="12.75">
      <c r="B9" s="23"/>
      <c r="C9" s="20"/>
      <c r="D9" s="1"/>
      <c r="E9" s="1"/>
      <c r="F9" s="1"/>
      <c r="G9" s="11"/>
      <c r="H9" s="1"/>
      <c r="I9" s="5"/>
      <c r="J9" s="1"/>
      <c r="K9" s="17"/>
      <c r="L9" s="1"/>
      <c r="M9" s="5"/>
      <c r="N9" s="1"/>
      <c r="O9" s="11"/>
      <c r="P9" s="1"/>
      <c r="Q9" s="5"/>
      <c r="R9" s="1"/>
      <c r="S9" s="17"/>
      <c r="T9" s="31"/>
    </row>
    <row r="10" spans="2:20" ht="15.75">
      <c r="B10" s="23"/>
      <c r="C10" s="20"/>
      <c r="D10" s="1"/>
      <c r="E10" s="1"/>
      <c r="F10" s="4" t="s">
        <v>6</v>
      </c>
      <c r="G10" s="11"/>
      <c r="H10" s="1"/>
      <c r="I10" s="5"/>
      <c r="J10" s="1"/>
      <c r="K10" s="17"/>
      <c r="L10" s="1"/>
      <c r="M10" s="5"/>
      <c r="N10" s="1"/>
      <c r="O10" s="11"/>
      <c r="P10" s="1"/>
      <c r="Q10" s="5"/>
      <c r="R10" s="1"/>
      <c r="S10" s="17"/>
      <c r="T10" s="31"/>
    </row>
    <row r="11" spans="2:20" ht="12.75">
      <c r="B11" s="23"/>
      <c r="C11" s="20"/>
      <c r="D11" s="1"/>
      <c r="E11" s="1"/>
      <c r="F11" s="1"/>
      <c r="G11" s="11"/>
      <c r="H11" s="1"/>
      <c r="I11" s="5"/>
      <c r="J11" s="1"/>
      <c r="K11" s="17"/>
      <c r="L11" s="1"/>
      <c r="M11" s="5"/>
      <c r="N11" s="1"/>
      <c r="O11" s="11"/>
      <c r="P11" s="1"/>
      <c r="Q11" s="5"/>
      <c r="R11" s="1"/>
      <c r="S11" s="17"/>
      <c r="T11" s="31"/>
    </row>
    <row r="12" spans="2:20" ht="12.75">
      <c r="B12" s="23"/>
      <c r="C12" s="20"/>
      <c r="D12" s="1"/>
      <c r="E12" s="1"/>
      <c r="F12" s="1"/>
      <c r="G12" s="11"/>
      <c r="H12" s="1"/>
      <c r="I12" s="5"/>
      <c r="J12" s="1"/>
      <c r="K12" s="17"/>
      <c r="L12" s="1"/>
      <c r="M12" s="5"/>
      <c r="N12" s="1"/>
      <c r="O12" s="11"/>
      <c r="P12" s="1"/>
      <c r="Q12" s="5"/>
      <c r="R12" s="1"/>
      <c r="S12" s="17"/>
      <c r="T12" s="31"/>
    </row>
    <row r="13" spans="2:20" ht="12.75">
      <c r="B13" s="23"/>
      <c r="C13" s="20"/>
      <c r="D13" s="1"/>
      <c r="E13" s="1"/>
      <c r="F13" s="1"/>
      <c r="G13" s="11"/>
      <c r="H13" s="1"/>
      <c r="I13" s="5"/>
      <c r="J13" s="1"/>
      <c r="K13" s="17"/>
      <c r="L13" s="1"/>
      <c r="M13" s="5"/>
      <c r="N13" s="1"/>
      <c r="O13" s="11"/>
      <c r="P13" s="1"/>
      <c r="Q13" s="5"/>
      <c r="R13" s="1"/>
      <c r="S13" s="17"/>
      <c r="T13" s="31"/>
    </row>
    <row r="14" spans="2:20" ht="15.75">
      <c r="B14" s="23"/>
      <c r="C14" s="20"/>
      <c r="D14" s="1"/>
      <c r="E14" s="1"/>
      <c r="F14" s="1"/>
      <c r="G14" s="11"/>
      <c r="H14" s="1"/>
      <c r="I14" s="5"/>
      <c r="J14" s="1"/>
      <c r="K14" s="17"/>
      <c r="L14" s="1"/>
      <c r="M14" s="5"/>
      <c r="N14" s="1"/>
      <c r="O14" s="11"/>
      <c r="P14" s="1"/>
      <c r="Q14" s="5"/>
      <c r="R14" s="1" t="s">
        <v>35</v>
      </c>
      <c r="S14" s="17"/>
      <c r="T14" s="31"/>
    </row>
    <row r="15" spans="2:20" ht="12.75">
      <c r="B15" s="23"/>
      <c r="C15" s="20"/>
      <c r="D15" s="1"/>
      <c r="E15" s="1"/>
      <c r="F15" s="1" t="s">
        <v>2</v>
      </c>
      <c r="G15" s="11"/>
      <c r="H15" s="1"/>
      <c r="I15" s="5"/>
      <c r="J15" s="1"/>
      <c r="K15" s="17"/>
      <c r="L15" s="1"/>
      <c r="M15" s="5"/>
      <c r="N15" s="1"/>
      <c r="O15" s="11"/>
      <c r="P15" s="1"/>
      <c r="Q15" s="5"/>
      <c r="S15" s="17"/>
      <c r="T15" s="31"/>
    </row>
    <row r="16" spans="2:20" ht="12.75">
      <c r="B16" s="23"/>
      <c r="C16" s="20"/>
      <c r="D16" s="1" t="s">
        <v>8</v>
      </c>
      <c r="E16" s="1"/>
      <c r="F16" s="1"/>
      <c r="G16" s="11"/>
      <c r="H16" s="1"/>
      <c r="I16" s="5"/>
      <c r="J16" s="1"/>
      <c r="K16" s="17"/>
      <c r="L16" s="1"/>
      <c r="M16" s="5"/>
      <c r="N16" s="1"/>
      <c r="O16" s="11"/>
      <c r="P16" s="1"/>
      <c r="Q16" s="5" t="s">
        <v>36</v>
      </c>
      <c r="R16" s="1"/>
      <c r="S16" s="17"/>
      <c r="T16" s="31"/>
    </row>
    <row r="17" spans="2:20" ht="12.75">
      <c r="B17" s="23"/>
      <c r="C17" s="20"/>
      <c r="D17" s="1" t="s">
        <v>9</v>
      </c>
      <c r="E17" s="1"/>
      <c r="F17" s="1"/>
      <c r="G17" s="11"/>
      <c r="H17" s="1"/>
      <c r="I17" s="5"/>
      <c r="J17" s="1"/>
      <c r="K17" s="17"/>
      <c r="L17" s="1"/>
      <c r="M17" s="5"/>
      <c r="N17" s="1"/>
      <c r="O17" s="11"/>
      <c r="P17" s="1"/>
      <c r="Q17" s="5" t="s">
        <v>37</v>
      </c>
      <c r="R17" s="1"/>
      <c r="S17" s="17"/>
      <c r="T17" s="31"/>
    </row>
    <row r="18" spans="2:20" ht="12.75">
      <c r="B18" s="23"/>
      <c r="C18" s="20"/>
      <c r="D18" s="1" t="s">
        <v>7</v>
      </c>
      <c r="E18" s="1"/>
      <c r="F18" s="1"/>
      <c r="G18" s="11"/>
      <c r="H18" s="1"/>
      <c r="I18" s="5"/>
      <c r="J18" s="1"/>
      <c r="K18" s="17" t="s">
        <v>24</v>
      </c>
      <c r="L18" s="1"/>
      <c r="M18" s="5"/>
      <c r="N18" s="1"/>
      <c r="O18" s="11"/>
      <c r="P18" s="1"/>
      <c r="Q18" s="5"/>
      <c r="R18" s="1"/>
      <c r="S18" s="17"/>
      <c r="T18" s="31"/>
    </row>
    <row r="19" spans="2:20" ht="12.75">
      <c r="B19" s="23"/>
      <c r="C19" s="20"/>
      <c r="D19" s="1"/>
      <c r="E19" s="1"/>
      <c r="F19" s="1"/>
      <c r="G19" s="11"/>
      <c r="H19" s="1"/>
      <c r="I19" s="5"/>
      <c r="J19" s="1"/>
      <c r="K19" s="17"/>
      <c r="L19" s="1"/>
      <c r="M19" s="5"/>
      <c r="N19" s="1"/>
      <c r="O19" s="11"/>
      <c r="P19" s="1"/>
      <c r="Q19" s="5"/>
      <c r="R19" s="1" t="s">
        <v>39</v>
      </c>
      <c r="S19" s="17"/>
      <c r="T19" s="31"/>
    </row>
    <row r="20" spans="2:20" ht="15.75">
      <c r="B20" s="23"/>
      <c r="C20" s="20"/>
      <c r="D20" s="1" t="s">
        <v>10</v>
      </c>
      <c r="E20" s="1"/>
      <c r="F20" s="1"/>
      <c r="G20" s="11"/>
      <c r="H20" s="1"/>
      <c r="I20" s="5" t="s">
        <v>25</v>
      </c>
      <c r="J20" s="1"/>
      <c r="K20" s="17"/>
      <c r="L20" s="1"/>
      <c r="M20" s="5"/>
      <c r="N20" s="1"/>
      <c r="O20" s="11"/>
      <c r="P20" s="1"/>
      <c r="Q20" s="5" t="s">
        <v>38</v>
      </c>
      <c r="R20" s="1"/>
      <c r="S20" s="17"/>
      <c r="T20" s="31"/>
    </row>
    <row r="21" spans="2:20" ht="15.75">
      <c r="B21" s="23"/>
      <c r="C21" s="20"/>
      <c r="D21" s="1" t="s">
        <v>11</v>
      </c>
      <c r="E21" s="1"/>
      <c r="F21" s="1"/>
      <c r="G21" s="11"/>
      <c r="H21" s="1"/>
      <c r="I21" s="5" t="s">
        <v>26</v>
      </c>
      <c r="J21" s="1"/>
      <c r="K21" s="17"/>
      <c r="L21" s="1"/>
      <c r="M21" s="5"/>
      <c r="N21" s="1"/>
      <c r="O21" s="11"/>
      <c r="P21" s="1"/>
      <c r="Q21" s="5"/>
      <c r="R21" s="1"/>
      <c r="S21" s="17"/>
      <c r="T21" s="31"/>
    </row>
    <row r="22" spans="2:20" ht="12.75">
      <c r="B22" s="23"/>
      <c r="C22" s="20"/>
      <c r="D22" s="1"/>
      <c r="E22" s="1"/>
      <c r="F22" s="1"/>
      <c r="G22" s="11"/>
      <c r="H22" s="1"/>
      <c r="I22" s="5"/>
      <c r="J22" s="1"/>
      <c r="K22" s="17"/>
      <c r="L22" s="1"/>
      <c r="M22" s="5"/>
      <c r="N22" s="1"/>
      <c r="O22" s="11"/>
      <c r="P22" s="1"/>
      <c r="Q22" s="5"/>
      <c r="R22" s="1" t="s">
        <v>40</v>
      </c>
      <c r="S22" s="17"/>
      <c r="T22" s="31"/>
    </row>
    <row r="23" spans="2:20" ht="12.75">
      <c r="B23" s="23"/>
      <c r="C23" s="20" t="s">
        <v>12</v>
      </c>
      <c r="D23" s="22" t="s">
        <v>48</v>
      </c>
      <c r="E23" s="1"/>
      <c r="F23" s="1"/>
      <c r="G23" s="11"/>
      <c r="H23" s="1"/>
      <c r="I23" s="5"/>
      <c r="J23" s="1"/>
      <c r="K23" s="17"/>
      <c r="L23" s="1"/>
      <c r="M23" s="5"/>
      <c r="N23" s="1"/>
      <c r="O23" s="11"/>
      <c r="P23" s="1"/>
      <c r="Q23" s="5"/>
      <c r="R23" s="1" t="s">
        <v>41</v>
      </c>
      <c r="S23" s="17"/>
      <c r="T23" s="31"/>
    </row>
    <row r="24" spans="2:20" ht="12.75">
      <c r="B24" s="23"/>
      <c r="C24" s="20"/>
      <c r="D24" s="1"/>
      <c r="E24" s="1"/>
      <c r="F24" s="1"/>
      <c r="G24" s="11"/>
      <c r="H24" s="1"/>
      <c r="I24" s="5"/>
      <c r="J24" s="1"/>
      <c r="K24" s="17"/>
      <c r="L24" s="1"/>
      <c r="M24" s="5"/>
      <c r="N24" s="1"/>
      <c r="O24" s="11"/>
      <c r="P24" s="1"/>
      <c r="Q24" s="5"/>
      <c r="R24" s="1"/>
      <c r="S24" s="17"/>
      <c r="T24" s="31"/>
    </row>
    <row r="25" spans="2:20" ht="12.75">
      <c r="B25" s="23"/>
      <c r="C25" s="20"/>
      <c r="D25" s="1" t="s">
        <v>13</v>
      </c>
      <c r="E25" s="1"/>
      <c r="F25" s="1"/>
      <c r="G25" s="11"/>
      <c r="H25" s="1"/>
      <c r="I25" s="5" t="s">
        <v>27</v>
      </c>
      <c r="J25" s="1"/>
      <c r="K25" s="17"/>
      <c r="L25" s="1"/>
      <c r="M25" s="5"/>
      <c r="N25" s="1"/>
      <c r="O25" s="11"/>
      <c r="P25" s="1"/>
      <c r="Q25" s="5" t="s">
        <v>42</v>
      </c>
      <c r="R25" s="1"/>
      <c r="S25" s="17"/>
      <c r="T25" s="31"/>
    </row>
    <row r="26" spans="2:20" ht="12.75">
      <c r="B26" s="23"/>
      <c r="C26" s="20"/>
      <c r="D26" s="1" t="s">
        <v>58</v>
      </c>
      <c r="E26" s="1"/>
      <c r="F26" s="1"/>
      <c r="G26" s="11"/>
      <c r="H26" s="1"/>
      <c r="I26" s="5"/>
      <c r="J26" s="1"/>
      <c r="K26" s="17"/>
      <c r="L26" s="1"/>
      <c r="M26" s="5"/>
      <c r="N26" s="1"/>
      <c r="O26" s="11"/>
      <c r="P26" s="1"/>
      <c r="Q26" s="5" t="s">
        <v>43</v>
      </c>
      <c r="R26" s="1"/>
      <c r="S26" s="17"/>
      <c r="T26" s="31"/>
    </row>
    <row r="27" spans="2:20" ht="12.75">
      <c r="B27" s="23"/>
      <c r="C27" s="20"/>
      <c r="D27" s="1" t="s">
        <v>14</v>
      </c>
      <c r="E27" s="1"/>
      <c r="F27" s="1"/>
      <c r="G27" s="11"/>
      <c r="H27" s="1"/>
      <c r="I27" s="5"/>
      <c r="J27" s="1"/>
      <c r="K27" s="17"/>
      <c r="L27" s="1"/>
      <c r="M27" s="5"/>
      <c r="N27" s="1"/>
      <c r="O27" s="11"/>
      <c r="P27" s="1"/>
      <c r="Q27" s="5" t="s">
        <v>44</v>
      </c>
      <c r="R27" s="1"/>
      <c r="S27" s="17"/>
      <c r="T27" s="31"/>
    </row>
    <row r="28" spans="2:20" ht="12.75">
      <c r="B28" s="23"/>
      <c r="C28" s="20"/>
      <c r="D28" s="1" t="s">
        <v>15</v>
      </c>
      <c r="E28" s="1"/>
      <c r="F28" s="1"/>
      <c r="G28" s="11"/>
      <c r="H28" s="1"/>
      <c r="I28" s="5" t="s">
        <v>28</v>
      </c>
      <c r="J28" s="1"/>
      <c r="K28" s="17"/>
      <c r="L28" s="1"/>
      <c r="M28" s="5"/>
      <c r="N28" s="1"/>
      <c r="O28" s="11"/>
      <c r="P28" s="1"/>
      <c r="Q28" s="5" t="s">
        <v>45</v>
      </c>
      <c r="R28" s="1"/>
      <c r="S28" s="17"/>
      <c r="T28" s="31"/>
    </row>
    <row r="29" spans="2:20" ht="12.75">
      <c r="B29" s="23"/>
      <c r="C29" s="20"/>
      <c r="D29" s="1" t="s">
        <v>16</v>
      </c>
      <c r="E29" s="1"/>
      <c r="F29" s="1"/>
      <c r="G29" s="11"/>
      <c r="H29" s="1"/>
      <c r="I29" s="5"/>
      <c r="J29" s="1"/>
      <c r="K29" s="17"/>
      <c r="L29" s="1"/>
      <c r="M29" s="5"/>
      <c r="N29" s="1"/>
      <c r="O29" s="11"/>
      <c r="P29" s="1"/>
      <c r="Q29" s="5" t="s">
        <v>46</v>
      </c>
      <c r="R29" s="1"/>
      <c r="S29" s="17"/>
      <c r="T29" s="31"/>
    </row>
    <row r="30" spans="2:20" ht="12.75">
      <c r="B30" s="23"/>
      <c r="C30" s="20"/>
      <c r="D30" s="1" t="s">
        <v>17</v>
      </c>
      <c r="E30" s="1"/>
      <c r="F30" s="1"/>
      <c r="G30" s="11"/>
      <c r="H30" s="1"/>
      <c r="I30" s="5"/>
      <c r="J30" s="1"/>
      <c r="K30" s="17" t="s">
        <v>29</v>
      </c>
      <c r="L30" s="1"/>
      <c r="M30" s="5" t="s">
        <v>32</v>
      </c>
      <c r="N30" s="1"/>
      <c r="O30" s="11"/>
      <c r="P30" s="1"/>
      <c r="Q30" s="5"/>
      <c r="R30" s="1"/>
      <c r="S30" s="17"/>
      <c r="T30" s="31"/>
    </row>
    <row r="31" spans="2:20" ht="12.75">
      <c r="B31" s="23"/>
      <c r="C31" s="20"/>
      <c r="D31" s="1"/>
      <c r="E31" s="1"/>
      <c r="F31" s="1"/>
      <c r="G31" s="11"/>
      <c r="H31" s="1"/>
      <c r="I31" s="5"/>
      <c r="J31" s="1"/>
      <c r="K31" s="17"/>
      <c r="L31" s="1"/>
      <c r="N31" s="1"/>
      <c r="O31" s="11"/>
      <c r="P31" s="1"/>
      <c r="Q31" s="5"/>
      <c r="R31" s="1"/>
      <c r="S31" s="17"/>
      <c r="T31" s="31"/>
    </row>
    <row r="32" spans="2:20" ht="15.75">
      <c r="B32" s="23"/>
      <c r="C32" s="20"/>
      <c r="D32" s="1"/>
      <c r="E32" s="1"/>
      <c r="F32" s="1"/>
      <c r="G32" s="11" t="s">
        <v>18</v>
      </c>
      <c r="H32" s="1"/>
      <c r="I32" s="5" t="s">
        <v>30</v>
      </c>
      <c r="J32" s="1"/>
      <c r="K32" s="17"/>
      <c r="L32" s="1"/>
      <c r="M32" s="5"/>
      <c r="N32" s="1"/>
      <c r="O32" s="11"/>
      <c r="P32" s="1"/>
      <c r="Q32" s="5"/>
      <c r="R32" s="1"/>
      <c r="S32" s="17"/>
      <c r="T32" s="31"/>
    </row>
    <row r="33" spans="2:20" ht="12.75">
      <c r="B33" s="23"/>
      <c r="C33" s="20"/>
      <c r="D33" s="1"/>
      <c r="E33" s="1"/>
      <c r="F33" s="1"/>
      <c r="G33" s="11"/>
      <c r="H33" s="1"/>
      <c r="I33" s="5"/>
      <c r="J33" s="1"/>
      <c r="K33" s="17"/>
      <c r="L33" s="1"/>
      <c r="M33" s="5"/>
      <c r="N33" s="1"/>
      <c r="O33" s="11"/>
      <c r="P33" s="1"/>
      <c r="Q33" s="5"/>
      <c r="R33" s="1"/>
      <c r="S33" s="17"/>
      <c r="T33" s="31"/>
    </row>
    <row r="34" spans="2:20" ht="12.75">
      <c r="B34" s="23"/>
      <c r="C34" s="20"/>
      <c r="D34" s="1" t="s">
        <v>19</v>
      </c>
      <c r="E34" s="1"/>
      <c r="F34" s="1"/>
      <c r="G34" s="11"/>
      <c r="H34" s="1"/>
      <c r="I34" s="5"/>
      <c r="J34" s="1"/>
      <c r="K34" s="17"/>
      <c r="L34" s="1"/>
      <c r="M34" s="5"/>
      <c r="N34" s="1"/>
      <c r="O34" s="11"/>
      <c r="P34" s="1"/>
      <c r="Q34" s="5"/>
      <c r="R34" s="1"/>
      <c r="S34" s="17"/>
      <c r="T34" s="31"/>
    </row>
    <row r="35" spans="2:20" ht="12.75">
      <c r="B35" s="23"/>
      <c r="C35" s="20"/>
      <c r="D35" s="1" t="s">
        <v>20</v>
      </c>
      <c r="E35" s="1"/>
      <c r="F35" s="1"/>
      <c r="G35" s="11"/>
      <c r="H35" s="1"/>
      <c r="I35" s="5"/>
      <c r="J35" s="1"/>
      <c r="K35" s="17"/>
      <c r="L35" s="1"/>
      <c r="M35" s="5"/>
      <c r="N35" s="1"/>
      <c r="O35" s="11"/>
      <c r="P35" s="1"/>
      <c r="Q35" s="5"/>
      <c r="R35" s="1"/>
      <c r="S35" s="17"/>
      <c r="T35" s="31"/>
    </row>
    <row r="36" spans="2:20" ht="12.75">
      <c r="B36" s="23"/>
      <c r="C36" s="21"/>
      <c r="D36" s="9" t="s">
        <v>21</v>
      </c>
      <c r="E36" s="9"/>
      <c r="F36" s="9"/>
      <c r="G36" s="13"/>
      <c r="H36" s="1"/>
      <c r="I36" s="8"/>
      <c r="J36" s="9"/>
      <c r="K36" s="18"/>
      <c r="L36" s="1"/>
      <c r="M36" s="8"/>
      <c r="N36" s="9"/>
      <c r="O36" s="13"/>
      <c r="P36" s="1"/>
      <c r="Q36" s="8"/>
      <c r="R36" s="9"/>
      <c r="S36" s="18"/>
      <c r="T36" s="31"/>
    </row>
    <row r="37" spans="2:20" ht="13.5" thickBot="1">
      <c r="B37" s="27"/>
      <c r="C37" s="28"/>
      <c r="D37" s="29"/>
      <c r="E37" s="29"/>
      <c r="F37" s="29"/>
      <c r="G37" s="29"/>
      <c r="H37" s="29"/>
      <c r="I37" s="29"/>
      <c r="J37" s="29"/>
      <c r="K37" s="28"/>
      <c r="L37" s="29"/>
      <c r="M37" s="29"/>
      <c r="N37" s="29"/>
      <c r="O37" s="29"/>
      <c r="P37" s="29"/>
      <c r="Q37" s="29"/>
      <c r="R37" s="29"/>
      <c r="S37" s="28"/>
      <c r="T37" s="32"/>
    </row>
    <row r="38" ht="13.5" thickTop="1"/>
    <row r="39" ht="13.5" thickBot="1"/>
    <row r="40" spans="2:20" ht="13.5" thickTop="1">
      <c r="B40" s="24"/>
      <c r="C40" s="25"/>
      <c r="D40" s="26"/>
      <c r="E40" s="26"/>
      <c r="F40" s="26"/>
      <c r="G40" s="26"/>
      <c r="H40" s="26"/>
      <c r="I40" s="26"/>
      <c r="J40" s="26"/>
      <c r="K40" s="25"/>
      <c r="L40" s="26"/>
      <c r="M40" s="26"/>
      <c r="N40" s="26"/>
      <c r="O40" s="26"/>
      <c r="P40" s="26"/>
      <c r="Q40" s="26"/>
      <c r="R40" s="26"/>
      <c r="S40" s="25"/>
      <c r="T40" s="30"/>
    </row>
    <row r="41" spans="2:20" ht="12.75">
      <c r="B41" s="23"/>
      <c r="C41" s="19" t="s">
        <v>47</v>
      </c>
      <c r="D41" s="33" t="s">
        <v>49</v>
      </c>
      <c r="E41" s="7"/>
      <c r="F41" s="7"/>
      <c r="G41" s="10"/>
      <c r="H41" s="1"/>
      <c r="I41" s="6"/>
      <c r="J41" s="7"/>
      <c r="K41" s="16"/>
      <c r="L41" s="1"/>
      <c r="M41" s="6"/>
      <c r="N41" s="7"/>
      <c r="O41" s="7"/>
      <c r="P41" s="7"/>
      <c r="Q41" s="7"/>
      <c r="R41" s="7"/>
      <c r="S41" s="16"/>
      <c r="T41" s="31"/>
    </row>
    <row r="42" spans="2:20" ht="12.75">
      <c r="B42" s="23"/>
      <c r="C42" s="20"/>
      <c r="D42" s="1"/>
      <c r="E42" s="1"/>
      <c r="F42" s="1"/>
      <c r="G42" s="11"/>
      <c r="H42" s="1"/>
      <c r="I42" s="5"/>
      <c r="J42" s="1"/>
      <c r="K42" s="11"/>
      <c r="L42" s="1"/>
      <c r="M42" s="5" t="s">
        <v>68</v>
      </c>
      <c r="N42" s="1"/>
      <c r="O42" s="1"/>
      <c r="P42" s="1"/>
      <c r="Q42" s="1"/>
      <c r="R42" s="1"/>
      <c r="S42" s="17"/>
      <c r="T42" s="31"/>
    </row>
    <row r="43" spans="2:20" ht="15.75">
      <c r="B43" s="23"/>
      <c r="C43" s="20"/>
      <c r="D43" s="1" t="s">
        <v>52</v>
      </c>
      <c r="E43" s="1"/>
      <c r="F43" s="1"/>
      <c r="G43" s="11"/>
      <c r="H43" s="1"/>
      <c r="I43" s="5" t="s">
        <v>64</v>
      </c>
      <c r="J43" s="1"/>
      <c r="K43" s="11"/>
      <c r="L43" s="1"/>
      <c r="M43" s="5" t="s">
        <v>69</v>
      </c>
      <c r="N43" s="1"/>
      <c r="O43" s="1"/>
      <c r="P43" s="1"/>
      <c r="Q43" s="1"/>
      <c r="R43" s="1"/>
      <c r="S43" s="17"/>
      <c r="T43" s="31"/>
    </row>
    <row r="44" spans="2:20" ht="15.75">
      <c r="B44" s="23"/>
      <c r="C44" s="20"/>
      <c r="D44" s="1" t="s">
        <v>53</v>
      </c>
      <c r="E44" s="1"/>
      <c r="F44" s="1"/>
      <c r="G44" s="11"/>
      <c r="H44" s="1"/>
      <c r="I44" s="5"/>
      <c r="J44" s="1"/>
      <c r="K44" s="11"/>
      <c r="L44" s="1"/>
      <c r="M44" s="5" t="s">
        <v>70</v>
      </c>
      <c r="N44" s="1"/>
      <c r="O44" s="1"/>
      <c r="P44" s="1"/>
      <c r="Q44" s="1"/>
      <c r="R44" s="1"/>
      <c r="S44" s="17"/>
      <c r="T44" s="31"/>
    </row>
    <row r="45" spans="2:20" ht="12.75">
      <c r="B45" s="23"/>
      <c r="C45" s="20"/>
      <c r="D45" s="1" t="s">
        <v>227</v>
      </c>
      <c r="E45" s="1"/>
      <c r="F45" s="1"/>
      <c r="G45" s="11"/>
      <c r="H45" s="1"/>
      <c r="I45" s="5"/>
      <c r="J45" s="1"/>
      <c r="K45" s="11"/>
      <c r="L45" s="1"/>
      <c r="M45" s="5" t="s">
        <v>71</v>
      </c>
      <c r="N45" s="1"/>
      <c r="O45" s="1"/>
      <c r="P45" s="1"/>
      <c r="Q45" s="1"/>
      <c r="R45" s="1"/>
      <c r="S45" s="17"/>
      <c r="T45" s="31"/>
    </row>
    <row r="46" spans="2:20" ht="12.75">
      <c r="B46" s="23"/>
      <c r="C46" s="20"/>
      <c r="D46" s="1" t="s">
        <v>54</v>
      </c>
      <c r="E46" s="1"/>
      <c r="F46" s="1"/>
      <c r="G46" s="11"/>
      <c r="H46" s="1"/>
      <c r="I46" s="5"/>
      <c r="J46" s="1"/>
      <c r="K46" s="11"/>
      <c r="L46" s="1"/>
      <c r="M46" s="5" t="s">
        <v>72</v>
      </c>
      <c r="N46" s="1"/>
      <c r="O46" s="1"/>
      <c r="P46" s="1"/>
      <c r="Q46" s="1"/>
      <c r="R46" s="1"/>
      <c r="S46" s="17"/>
      <c r="T46" s="31"/>
    </row>
    <row r="47" spans="2:20" ht="12.75">
      <c r="B47" s="23"/>
      <c r="C47" s="20"/>
      <c r="D47" s="1"/>
      <c r="E47" s="1"/>
      <c r="F47" s="1"/>
      <c r="G47" s="11"/>
      <c r="H47" s="1"/>
      <c r="I47" s="5"/>
      <c r="J47" s="1"/>
      <c r="K47" s="11"/>
      <c r="L47" s="1"/>
      <c r="M47" s="5"/>
      <c r="N47" s="1"/>
      <c r="O47" s="1"/>
      <c r="P47" s="1"/>
      <c r="Q47" s="1"/>
      <c r="R47" s="1"/>
      <c r="S47" s="12" t="s">
        <v>84</v>
      </c>
      <c r="T47" s="31"/>
    </row>
    <row r="48" spans="2:20" ht="12.75">
      <c r="B48" s="23"/>
      <c r="C48" s="20"/>
      <c r="D48" s="1" t="s">
        <v>55</v>
      </c>
      <c r="E48" s="1"/>
      <c r="F48" s="1"/>
      <c r="G48" s="11"/>
      <c r="H48" s="1"/>
      <c r="I48" s="5"/>
      <c r="J48" s="1"/>
      <c r="K48" s="11"/>
      <c r="L48" s="1"/>
      <c r="M48" s="5" t="s">
        <v>73</v>
      </c>
      <c r="N48" s="1"/>
      <c r="O48" s="1"/>
      <c r="P48" s="1"/>
      <c r="Q48" s="1"/>
      <c r="R48" s="1"/>
      <c r="S48" s="17" t="s">
        <v>85</v>
      </c>
      <c r="T48" s="31"/>
    </row>
    <row r="49" spans="2:20" ht="12.75">
      <c r="B49" s="23"/>
      <c r="C49" s="20"/>
      <c r="D49" s="1" t="s">
        <v>66</v>
      </c>
      <c r="E49" s="1"/>
      <c r="F49" s="1"/>
      <c r="G49" s="11"/>
      <c r="H49" s="1"/>
      <c r="I49" s="5"/>
      <c r="J49" s="1"/>
      <c r="K49" s="11"/>
      <c r="L49" s="1"/>
      <c r="M49" s="5" t="s">
        <v>74</v>
      </c>
      <c r="N49" s="1"/>
      <c r="O49" s="1"/>
      <c r="P49" s="1"/>
      <c r="Q49" s="1"/>
      <c r="R49" s="1"/>
      <c r="S49" s="17"/>
      <c r="T49" s="31"/>
    </row>
    <row r="50" spans="2:20" ht="15.75">
      <c r="B50" s="23"/>
      <c r="C50" s="20"/>
      <c r="D50" s="1" t="s">
        <v>57</v>
      </c>
      <c r="E50" s="1"/>
      <c r="F50" s="1"/>
      <c r="G50" s="11"/>
      <c r="H50" s="1"/>
      <c r="I50" s="5"/>
      <c r="J50" s="1"/>
      <c r="K50" s="11"/>
      <c r="L50" s="1"/>
      <c r="M50" s="5" t="s">
        <v>75</v>
      </c>
      <c r="N50" s="1"/>
      <c r="O50" s="1"/>
      <c r="P50" s="1"/>
      <c r="Q50" s="1" t="s">
        <v>87</v>
      </c>
      <c r="R50" s="1"/>
      <c r="S50" s="17"/>
      <c r="T50" s="31"/>
    </row>
    <row r="51" spans="2:20" ht="15.75">
      <c r="B51" s="23"/>
      <c r="C51" s="20"/>
      <c r="D51" s="1" t="s">
        <v>56</v>
      </c>
      <c r="E51" s="1"/>
      <c r="F51" s="1"/>
      <c r="G51" s="11"/>
      <c r="H51" s="1"/>
      <c r="I51" s="5"/>
      <c r="J51" s="1"/>
      <c r="K51" s="11"/>
      <c r="L51" s="1"/>
      <c r="M51" s="5" t="s">
        <v>76</v>
      </c>
      <c r="N51" s="1"/>
      <c r="O51" s="1"/>
      <c r="P51" s="1"/>
      <c r="Q51" s="1"/>
      <c r="R51" s="1"/>
      <c r="S51" s="12" t="s">
        <v>85</v>
      </c>
      <c r="T51" s="31"/>
    </row>
    <row r="52" spans="2:20" ht="12.75">
      <c r="B52" s="23"/>
      <c r="C52" s="20"/>
      <c r="D52" s="1" t="s">
        <v>59</v>
      </c>
      <c r="E52" s="1"/>
      <c r="F52" s="1"/>
      <c r="G52" s="11"/>
      <c r="H52" s="1"/>
      <c r="I52" s="5"/>
      <c r="J52" s="1"/>
      <c r="K52" s="11"/>
      <c r="L52" s="1"/>
      <c r="M52" s="5" t="s">
        <v>41</v>
      </c>
      <c r="N52" s="1"/>
      <c r="O52" s="1"/>
      <c r="P52" s="1"/>
      <c r="Q52" s="1"/>
      <c r="R52" s="1"/>
      <c r="S52" s="12" t="s">
        <v>86</v>
      </c>
      <c r="T52" s="31"/>
    </row>
    <row r="53" spans="2:20" ht="12.75">
      <c r="B53" s="23"/>
      <c r="C53" s="20"/>
      <c r="D53" s="1"/>
      <c r="E53" s="1"/>
      <c r="F53" s="1"/>
      <c r="G53" s="11"/>
      <c r="H53" s="1"/>
      <c r="I53" s="5"/>
      <c r="J53" s="1"/>
      <c r="K53" s="11"/>
      <c r="L53" s="1"/>
      <c r="M53" s="5"/>
      <c r="N53" s="1"/>
      <c r="O53" s="1"/>
      <c r="P53" s="1"/>
      <c r="Q53" s="1"/>
      <c r="R53" s="1"/>
      <c r="S53" s="12" t="s">
        <v>85</v>
      </c>
      <c r="T53" s="31"/>
    </row>
    <row r="54" spans="2:20" ht="12.75">
      <c r="B54" s="23"/>
      <c r="C54" s="20"/>
      <c r="D54" s="1"/>
      <c r="E54" s="1"/>
      <c r="F54" s="1"/>
      <c r="G54" s="11"/>
      <c r="H54" s="1"/>
      <c r="I54" s="5"/>
      <c r="J54" s="1"/>
      <c r="K54" s="11"/>
      <c r="L54" s="1"/>
      <c r="M54" s="5" t="s">
        <v>78</v>
      </c>
      <c r="N54" s="1"/>
      <c r="O54" s="1"/>
      <c r="P54" s="1"/>
      <c r="Q54" s="1"/>
      <c r="R54" s="1"/>
      <c r="S54" s="17"/>
      <c r="T54" s="31"/>
    </row>
    <row r="55" spans="2:20" ht="12.75">
      <c r="B55" s="23"/>
      <c r="C55" s="20"/>
      <c r="D55" s="1"/>
      <c r="E55" s="1"/>
      <c r="F55" s="1"/>
      <c r="G55" s="11"/>
      <c r="H55" s="1"/>
      <c r="I55" s="5"/>
      <c r="J55" s="1"/>
      <c r="K55" s="11"/>
      <c r="L55" s="1"/>
      <c r="M55" s="5" t="s">
        <v>79</v>
      </c>
      <c r="N55" s="1"/>
      <c r="O55" s="1"/>
      <c r="P55" s="1"/>
      <c r="Q55" s="1"/>
      <c r="R55" s="1"/>
      <c r="S55" s="17"/>
      <c r="T55" s="31"/>
    </row>
    <row r="56" spans="2:20" ht="12.75">
      <c r="B56" s="23"/>
      <c r="C56" s="20"/>
      <c r="D56" s="1"/>
      <c r="E56" s="1"/>
      <c r="F56" s="1"/>
      <c r="G56" s="11"/>
      <c r="H56" s="1"/>
      <c r="I56" s="5"/>
      <c r="J56" s="1"/>
      <c r="K56" s="11"/>
      <c r="L56" s="1"/>
      <c r="M56" s="5" t="s">
        <v>80</v>
      </c>
      <c r="N56" s="1"/>
      <c r="O56" s="1"/>
      <c r="P56" s="1"/>
      <c r="Q56" s="1"/>
      <c r="R56" s="1"/>
      <c r="S56" s="17"/>
      <c r="T56" s="31"/>
    </row>
    <row r="57" spans="2:20" ht="12.75">
      <c r="B57" s="23"/>
      <c r="C57" s="20"/>
      <c r="D57" s="1"/>
      <c r="E57" s="1"/>
      <c r="F57" s="1"/>
      <c r="G57" s="11"/>
      <c r="H57" s="1"/>
      <c r="I57" s="5"/>
      <c r="J57" s="1"/>
      <c r="K57" s="11"/>
      <c r="L57" s="1"/>
      <c r="M57" s="5" t="s">
        <v>81</v>
      </c>
      <c r="N57" s="1"/>
      <c r="O57" s="1"/>
      <c r="P57" s="1"/>
      <c r="Q57" s="1"/>
      <c r="R57" s="1"/>
      <c r="S57" s="17"/>
      <c r="T57" s="31"/>
    </row>
    <row r="58" spans="2:20" ht="12.75">
      <c r="B58" s="23"/>
      <c r="C58" s="20"/>
      <c r="D58" s="1" t="s">
        <v>62</v>
      </c>
      <c r="E58" s="1"/>
      <c r="F58" s="1"/>
      <c r="G58" s="11"/>
      <c r="H58" s="1"/>
      <c r="I58" s="5"/>
      <c r="J58" s="1"/>
      <c r="K58" s="11"/>
      <c r="L58" s="1"/>
      <c r="M58" s="5"/>
      <c r="N58" s="1"/>
      <c r="O58" s="1"/>
      <c r="P58" s="1"/>
      <c r="Q58" s="1"/>
      <c r="R58" s="1"/>
      <c r="S58" s="17"/>
      <c r="T58" s="31"/>
    </row>
    <row r="59" spans="2:20" ht="12.75">
      <c r="B59" s="23"/>
      <c r="C59" s="20"/>
      <c r="D59" s="1"/>
      <c r="E59" s="1"/>
      <c r="F59" s="1"/>
      <c r="G59" s="11"/>
      <c r="H59" s="1"/>
      <c r="I59" s="5"/>
      <c r="J59" s="1"/>
      <c r="K59" s="11"/>
      <c r="L59" s="1"/>
      <c r="M59" s="5" t="s">
        <v>82</v>
      </c>
      <c r="N59" s="1"/>
      <c r="O59" s="1"/>
      <c r="P59" s="1"/>
      <c r="Q59" s="1"/>
      <c r="R59" s="1"/>
      <c r="S59" s="17"/>
      <c r="T59" s="31"/>
    </row>
    <row r="60" spans="2:20" ht="12.75">
      <c r="B60" s="23"/>
      <c r="C60" s="20"/>
      <c r="D60" s="1"/>
      <c r="E60" s="1"/>
      <c r="F60" s="1"/>
      <c r="G60" s="11" t="s">
        <v>63</v>
      </c>
      <c r="H60" s="1"/>
      <c r="I60" s="5"/>
      <c r="J60" s="1"/>
      <c r="K60" s="11"/>
      <c r="L60" s="1"/>
      <c r="M60" s="5"/>
      <c r="N60" s="1"/>
      <c r="O60" s="1"/>
      <c r="P60" s="1"/>
      <c r="Q60" s="1"/>
      <c r="R60" s="1"/>
      <c r="S60" s="17"/>
      <c r="T60" s="31"/>
    </row>
    <row r="61" spans="2:20" ht="12.75">
      <c r="B61" s="23"/>
      <c r="C61" s="20"/>
      <c r="D61" s="1"/>
      <c r="E61" s="1"/>
      <c r="F61" s="1"/>
      <c r="G61" s="11"/>
      <c r="H61" s="1"/>
      <c r="I61" s="5"/>
      <c r="J61" s="1"/>
      <c r="K61" s="11"/>
      <c r="L61" s="1"/>
      <c r="M61" s="5"/>
      <c r="N61" s="2" t="s">
        <v>33</v>
      </c>
      <c r="O61" s="1"/>
      <c r="P61" s="1"/>
      <c r="Q61" s="1"/>
      <c r="R61" s="1"/>
      <c r="S61" s="17"/>
      <c r="T61" s="31"/>
    </row>
    <row r="62" spans="2:20" ht="12.75">
      <c r="B62" s="23"/>
      <c r="C62" s="20"/>
      <c r="D62" s="1"/>
      <c r="E62" s="1"/>
      <c r="F62" s="1"/>
      <c r="G62" s="11"/>
      <c r="H62" s="1"/>
      <c r="I62" s="5"/>
      <c r="J62" s="1"/>
      <c r="K62" s="11"/>
      <c r="L62" s="1"/>
      <c r="M62" s="5"/>
      <c r="N62" s="1"/>
      <c r="O62" s="1"/>
      <c r="P62" s="1"/>
      <c r="Q62" s="1"/>
      <c r="R62" s="1"/>
      <c r="S62" s="17"/>
      <c r="T62" s="31"/>
    </row>
    <row r="63" spans="2:20" ht="12.75">
      <c r="B63" s="23"/>
      <c r="C63" s="20"/>
      <c r="D63" s="1"/>
      <c r="E63" s="1"/>
      <c r="F63" s="1"/>
      <c r="G63" s="11"/>
      <c r="H63" s="1"/>
      <c r="I63" s="5"/>
      <c r="J63" s="1"/>
      <c r="K63" s="11"/>
      <c r="L63" s="1"/>
      <c r="M63" s="5"/>
      <c r="N63" s="1"/>
      <c r="O63" s="1"/>
      <c r="P63" s="1"/>
      <c r="Q63" s="1"/>
      <c r="R63" s="1"/>
      <c r="S63" s="17"/>
      <c r="T63" s="31"/>
    </row>
    <row r="64" spans="2:20" ht="12.75">
      <c r="B64" s="23"/>
      <c r="C64" s="20"/>
      <c r="D64" s="1"/>
      <c r="E64" s="1"/>
      <c r="F64" s="1"/>
      <c r="G64" s="11"/>
      <c r="H64" s="1"/>
      <c r="I64" s="5"/>
      <c r="J64" s="1"/>
      <c r="K64" s="11"/>
      <c r="L64" s="1"/>
      <c r="M64" s="5"/>
      <c r="N64" s="1"/>
      <c r="O64" s="1"/>
      <c r="P64" s="1"/>
      <c r="Q64" s="1"/>
      <c r="R64" s="1"/>
      <c r="S64" s="17"/>
      <c r="T64" s="31"/>
    </row>
    <row r="65" spans="2:20" ht="12.75">
      <c r="B65" s="23"/>
      <c r="C65" s="20"/>
      <c r="D65" s="1"/>
      <c r="E65" s="1"/>
      <c r="F65" s="1"/>
      <c r="G65" s="11"/>
      <c r="H65" s="1"/>
      <c r="I65" s="5"/>
      <c r="J65" s="1"/>
      <c r="K65" s="11"/>
      <c r="L65" s="1"/>
      <c r="M65" s="5"/>
      <c r="N65" s="1"/>
      <c r="O65" s="1"/>
      <c r="P65" s="1"/>
      <c r="Q65" s="1"/>
      <c r="R65" s="1"/>
      <c r="S65" s="17"/>
      <c r="T65" s="31"/>
    </row>
    <row r="66" spans="2:20" ht="12.75">
      <c r="B66" s="23"/>
      <c r="C66" s="20"/>
      <c r="D66" s="1" t="s">
        <v>83</v>
      </c>
      <c r="E66" s="1"/>
      <c r="F66" s="1"/>
      <c r="G66" s="11"/>
      <c r="H66" s="1"/>
      <c r="I66" s="5" t="s">
        <v>65</v>
      </c>
      <c r="J66" s="1"/>
      <c r="K66" s="11"/>
      <c r="L66" s="1"/>
      <c r="M66" s="5"/>
      <c r="N66" s="1"/>
      <c r="O66" s="1"/>
      <c r="P66" s="1"/>
      <c r="Q66" s="1"/>
      <c r="R66" s="1"/>
      <c r="S66" s="17"/>
      <c r="T66" s="31"/>
    </row>
    <row r="67" spans="2:20" ht="12.75">
      <c r="B67" s="23"/>
      <c r="C67" s="20"/>
      <c r="D67" s="1"/>
      <c r="E67" s="1"/>
      <c r="F67" s="1"/>
      <c r="G67" s="11"/>
      <c r="H67" s="1"/>
      <c r="I67" s="5"/>
      <c r="J67" s="1"/>
      <c r="K67" s="11"/>
      <c r="L67" s="1"/>
      <c r="M67" s="5"/>
      <c r="N67" s="1"/>
      <c r="O67" s="1"/>
      <c r="P67" s="1"/>
      <c r="Q67" s="1"/>
      <c r="R67" s="1"/>
      <c r="S67" s="17"/>
      <c r="T67" s="31"/>
    </row>
    <row r="68" spans="2:20" ht="12.75">
      <c r="B68" s="23"/>
      <c r="C68" s="20"/>
      <c r="D68" s="1"/>
      <c r="E68" s="1"/>
      <c r="F68" s="1"/>
      <c r="G68" s="11"/>
      <c r="H68" s="1"/>
      <c r="I68" s="5"/>
      <c r="J68" s="1"/>
      <c r="K68" s="11"/>
      <c r="L68" s="1"/>
      <c r="M68" s="5"/>
      <c r="N68" s="1"/>
      <c r="O68" s="1"/>
      <c r="P68" s="1"/>
      <c r="Q68" s="1"/>
      <c r="R68" s="1"/>
      <c r="S68" s="17"/>
      <c r="T68" s="31"/>
    </row>
    <row r="69" spans="2:20" ht="12.75">
      <c r="B69" s="23"/>
      <c r="C69" s="20"/>
      <c r="D69" s="1"/>
      <c r="E69" s="1"/>
      <c r="F69" s="1"/>
      <c r="G69" s="11"/>
      <c r="H69" s="1"/>
      <c r="I69" s="5"/>
      <c r="J69" s="1"/>
      <c r="K69" s="11"/>
      <c r="L69" s="1"/>
      <c r="M69" s="5"/>
      <c r="N69" s="1"/>
      <c r="O69" s="1"/>
      <c r="P69" s="1"/>
      <c r="Q69" s="1"/>
      <c r="R69" s="1"/>
      <c r="S69" s="17"/>
      <c r="T69" s="31"/>
    </row>
    <row r="70" spans="2:20" ht="12.75">
      <c r="B70" s="23"/>
      <c r="C70" s="20"/>
      <c r="D70" s="1"/>
      <c r="E70" s="1"/>
      <c r="F70" s="1"/>
      <c r="G70" s="11"/>
      <c r="H70" s="1"/>
      <c r="I70" s="5"/>
      <c r="J70" s="1"/>
      <c r="K70" s="11"/>
      <c r="L70" s="1"/>
      <c r="M70" s="5"/>
      <c r="N70" s="1"/>
      <c r="O70" s="1"/>
      <c r="P70" s="1"/>
      <c r="Q70" s="1"/>
      <c r="R70" s="1"/>
      <c r="S70" s="17"/>
      <c r="T70" s="31"/>
    </row>
    <row r="71" spans="2:20" ht="12.75">
      <c r="B71" s="23"/>
      <c r="C71" s="20"/>
      <c r="D71" s="1"/>
      <c r="E71" s="1"/>
      <c r="F71" s="1"/>
      <c r="G71" s="11"/>
      <c r="H71" s="1"/>
      <c r="I71" s="5"/>
      <c r="J71" s="1"/>
      <c r="K71" s="11"/>
      <c r="L71" s="15"/>
      <c r="M71" s="5"/>
      <c r="N71" s="1"/>
      <c r="O71" s="1"/>
      <c r="P71" s="1"/>
      <c r="Q71" s="1"/>
      <c r="R71" s="1"/>
      <c r="S71" s="17"/>
      <c r="T71" s="31"/>
    </row>
    <row r="72" spans="2:20" ht="12.75">
      <c r="B72" s="23"/>
      <c r="C72" s="20"/>
      <c r="D72" s="1"/>
      <c r="E72" s="1"/>
      <c r="F72" s="1"/>
      <c r="G72" s="11"/>
      <c r="H72" s="1"/>
      <c r="I72" s="5"/>
      <c r="J72" s="1"/>
      <c r="K72" s="17"/>
      <c r="L72" s="1"/>
      <c r="M72" s="5"/>
      <c r="N72" s="1"/>
      <c r="O72" s="1"/>
      <c r="P72" s="1"/>
      <c r="Q72" s="1"/>
      <c r="R72" s="1"/>
      <c r="S72" s="17"/>
      <c r="T72" s="31"/>
    </row>
    <row r="73" spans="2:20" ht="12.75">
      <c r="B73" s="23"/>
      <c r="C73" s="20"/>
      <c r="D73" s="1"/>
      <c r="E73" s="1"/>
      <c r="F73" s="1"/>
      <c r="G73" s="11"/>
      <c r="H73" s="1"/>
      <c r="I73" s="5"/>
      <c r="J73" s="1"/>
      <c r="K73" s="17"/>
      <c r="L73" s="1"/>
      <c r="M73" s="5"/>
      <c r="N73" s="1"/>
      <c r="O73" s="1"/>
      <c r="P73" s="1"/>
      <c r="Q73" s="1"/>
      <c r="R73" s="1"/>
      <c r="S73" s="17"/>
      <c r="T73" s="31"/>
    </row>
    <row r="74" spans="2:20" ht="12.75">
      <c r="B74" s="23"/>
      <c r="C74" s="20"/>
      <c r="D74" s="1"/>
      <c r="E74" s="1"/>
      <c r="F74" s="1"/>
      <c r="G74" s="11"/>
      <c r="H74" s="1"/>
      <c r="I74" s="5"/>
      <c r="J74" s="1"/>
      <c r="K74" s="17" t="s">
        <v>67</v>
      </c>
      <c r="L74" s="1"/>
      <c r="M74" s="5"/>
      <c r="N74" s="1" t="s">
        <v>77</v>
      </c>
      <c r="O74" s="1"/>
      <c r="P74" s="1"/>
      <c r="Q74" s="1"/>
      <c r="R74" s="1"/>
      <c r="S74" s="17"/>
      <c r="T74" s="31"/>
    </row>
    <row r="75" spans="2:20" ht="12.75">
      <c r="B75" s="23"/>
      <c r="C75" s="20"/>
      <c r="D75" s="1"/>
      <c r="E75" s="1"/>
      <c r="F75" s="1"/>
      <c r="G75" s="11"/>
      <c r="H75" s="1"/>
      <c r="I75" s="5"/>
      <c r="J75" s="1"/>
      <c r="K75" s="17"/>
      <c r="L75" s="1"/>
      <c r="M75" s="5"/>
      <c r="N75" s="1"/>
      <c r="O75" s="1"/>
      <c r="P75" s="1"/>
      <c r="Q75" s="1"/>
      <c r="R75" s="1"/>
      <c r="S75" s="17"/>
      <c r="T75" s="31"/>
    </row>
    <row r="76" spans="2:20" ht="12.75">
      <c r="B76" s="23"/>
      <c r="C76" s="21"/>
      <c r="D76" s="9"/>
      <c r="E76" s="9"/>
      <c r="F76" s="9"/>
      <c r="G76" s="13"/>
      <c r="H76" s="1"/>
      <c r="I76" s="8"/>
      <c r="J76" s="9"/>
      <c r="K76" s="18"/>
      <c r="L76" s="1"/>
      <c r="M76" s="8"/>
      <c r="N76" s="9"/>
      <c r="O76" s="9"/>
      <c r="P76" s="9"/>
      <c r="Q76" s="9"/>
      <c r="R76" s="9"/>
      <c r="S76" s="18"/>
      <c r="T76" s="31"/>
    </row>
    <row r="77" spans="2:20" ht="13.5" thickBot="1">
      <c r="B77" s="27"/>
      <c r="C77" s="28"/>
      <c r="D77" s="29"/>
      <c r="E77" s="29"/>
      <c r="F77" s="29"/>
      <c r="G77" s="29"/>
      <c r="H77" s="29"/>
      <c r="I77" s="29"/>
      <c r="J77" s="29"/>
      <c r="K77" s="28"/>
      <c r="L77" s="29"/>
      <c r="M77" s="29"/>
      <c r="N77" s="29"/>
      <c r="O77" s="29"/>
      <c r="P77" s="29"/>
      <c r="Q77" s="29"/>
      <c r="R77" s="29"/>
      <c r="S77" s="28"/>
      <c r="T77" s="32"/>
    </row>
    <row r="78" ht="13.5" thickTop="1"/>
  </sheetData>
  <printOptions/>
  <pageMargins left="0.75" right="0.75" top="1" bottom="1" header="0" footer="0"/>
  <pageSetup horizontalDpi="360" verticalDpi="360" orientation="portrait" paperSize="9" r:id="rId49"/>
  <drawing r:id="rId48"/>
  <legacyDrawing r:id="rId47"/>
  <oleObjects>
    <oleObject progId="Equation.3" shapeId="2862732" r:id="rId1"/>
    <oleObject progId="Equation.3" shapeId="2888153" r:id="rId2"/>
    <oleObject progId="Equation.3" shapeId="2893918" r:id="rId3"/>
    <oleObject progId="Equation.3" shapeId="2898710" r:id="rId4"/>
    <oleObject progId="Equation.3" shapeId="2900135" r:id="rId5"/>
    <oleObject progId="Equation.3" shapeId="85410" r:id="rId6"/>
    <oleObject progId="Equation.3" shapeId="86817" r:id="rId7"/>
    <oleObject progId="Equation.3" shapeId="87942" r:id="rId8"/>
    <oleObject progId="Equation.3" shapeId="89791" r:id="rId9"/>
    <oleObject progId="Equation.3" shapeId="95793" r:id="rId10"/>
    <oleObject progId="Equation.3" shapeId="124137" r:id="rId11"/>
    <oleObject progId="Equation.3" shapeId="128321" r:id="rId12"/>
    <oleObject progId="Equation.3" shapeId="132554" r:id="rId13"/>
    <oleObject progId="Equation.3" shapeId="142133" r:id="rId14"/>
    <oleObject progId="Equation.3" shapeId="146364" r:id="rId15"/>
    <oleObject progId="Equation.3" shapeId="148185" r:id="rId16"/>
    <oleObject progId="Equation.3" shapeId="209325" r:id="rId17"/>
    <oleObject progId="Equation.3" shapeId="211079" r:id="rId18"/>
    <oleObject progId="Equation.3" shapeId="248635" r:id="rId19"/>
    <oleObject progId="Equation.3" shapeId="255069" r:id="rId20"/>
    <oleObject progId="Equation.3" shapeId="259799" r:id="rId21"/>
    <oleObject progId="Equation.3" shapeId="11051917" r:id="rId22"/>
    <oleObject progId="Equation.3" shapeId="11460858" r:id="rId23"/>
    <oleObject progId="Equation.3" shapeId="11476027" r:id="rId24"/>
    <oleObject progId="Equation.3" shapeId="11479339" r:id="rId25"/>
    <oleObject progId="Equation.3" shapeId="11483379" r:id="rId26"/>
    <oleObject progId="Equation.3" shapeId="11492195" r:id="rId27"/>
    <oleObject progId="Equation.3" shapeId="11499964" r:id="rId28"/>
    <oleObject progId="Equation.3" shapeId="11507831" r:id="rId29"/>
    <oleObject progId="Equation.3" shapeId="11510922" r:id="rId30"/>
    <oleObject progId="Equation.3" shapeId="11515804" r:id="rId31"/>
    <oleObject progId="Equation.3" shapeId="11522983" r:id="rId32"/>
    <oleObject progId="Equation.3" shapeId="11711600" r:id="rId33"/>
    <oleObject progId="Equation.3" shapeId="11711934" r:id="rId34"/>
    <oleObject progId="Equation.3" shapeId="11717922" r:id="rId35"/>
    <oleObject progId="Equation.3" shapeId="11680608" r:id="rId36"/>
    <oleObject progId="Equation.3" shapeId="11761079" r:id="rId37"/>
    <oleObject progId="Equation.3" shapeId="1282756" r:id="rId38"/>
    <oleObject progId="Equation.3" shapeId="1284999" r:id="rId39"/>
    <oleObject progId="Equation.3" shapeId="1287213" r:id="rId40"/>
    <oleObject progId="Equation.3" shapeId="1289189" r:id="rId41"/>
    <oleObject progId="Equation.3" shapeId="1291500" r:id="rId42"/>
    <oleObject progId="Equation.3" shapeId="1293767" r:id="rId43"/>
    <oleObject progId="Equation.3" shapeId="1311104" r:id="rId44"/>
    <oleObject progId="Equation.3" shapeId="1324727" r:id="rId45"/>
    <oleObject progId="Equation.3" shapeId="2812869" r:id="rId4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I39"/>
  <sheetViews>
    <sheetView workbookViewId="0" topLeftCell="A1">
      <selection activeCell="E6" sqref="E6"/>
    </sheetView>
  </sheetViews>
  <sheetFormatPr defaultColWidth="11.421875" defaultRowHeight="12.75"/>
  <cols>
    <col min="1" max="1" width="3.8515625" style="0" customWidth="1"/>
    <col min="2" max="2" width="4.421875" style="0" customWidth="1"/>
    <col min="3" max="3" width="30.140625" style="0" customWidth="1"/>
    <col min="4" max="4" width="47.00390625" style="0" customWidth="1"/>
    <col min="5" max="5" width="50.00390625" style="0" customWidth="1"/>
    <col min="6" max="7" width="15.140625" style="0" customWidth="1"/>
    <col min="8" max="8" width="5.8515625" style="0" customWidth="1"/>
    <col min="9" max="9" width="15.140625" style="0" customWidth="1"/>
  </cols>
  <sheetData>
    <row r="1" ht="13.5" thickBot="1">
      <c r="C1" t="s">
        <v>85</v>
      </c>
    </row>
    <row r="2" spans="2:9" ht="13.5" thickTop="1">
      <c r="B2" s="24"/>
      <c r="C2" s="26"/>
      <c r="D2" s="26"/>
      <c r="E2" s="26"/>
      <c r="F2" s="26"/>
      <c r="G2" s="26"/>
      <c r="H2" s="26"/>
      <c r="I2" s="30"/>
    </row>
    <row r="3" spans="2:9" ht="12.75">
      <c r="B3" s="23"/>
      <c r="C3" s="1" t="s">
        <v>231</v>
      </c>
      <c r="D3" s="1"/>
      <c r="E3" t="s">
        <v>232</v>
      </c>
      <c r="F3" s="1"/>
      <c r="G3" s="1"/>
      <c r="H3" s="1"/>
      <c r="I3" s="31"/>
    </row>
    <row r="4" spans="2:9" ht="12.75">
      <c r="B4" s="23"/>
      <c r="C4" s="1"/>
      <c r="D4" s="1"/>
      <c r="E4" t="s">
        <v>233</v>
      </c>
      <c r="F4" s="1"/>
      <c r="G4" s="1"/>
      <c r="H4" s="1"/>
      <c r="I4" s="31"/>
    </row>
    <row r="5" spans="2:9" ht="12.75">
      <c r="B5" s="23"/>
      <c r="C5" s="1"/>
      <c r="D5" s="1"/>
      <c r="E5" t="s">
        <v>234</v>
      </c>
      <c r="F5" s="1"/>
      <c r="G5" s="1"/>
      <c r="H5" s="1"/>
      <c r="I5" s="31"/>
    </row>
    <row r="6" spans="2:9" ht="12.75">
      <c r="B6" s="23"/>
      <c r="C6" s="1"/>
      <c r="D6" s="1"/>
      <c r="F6" s="1"/>
      <c r="G6" s="1"/>
      <c r="H6" s="1"/>
      <c r="I6" s="31"/>
    </row>
    <row r="7" spans="2:9" ht="12.75">
      <c r="B7" s="23"/>
      <c r="C7" s="1"/>
      <c r="D7" s="1"/>
      <c r="E7" s="105" t="s">
        <v>228</v>
      </c>
      <c r="F7" s="1"/>
      <c r="G7" s="1"/>
      <c r="H7" s="1"/>
      <c r="I7" s="31"/>
    </row>
    <row r="8" spans="2:9" ht="12.75">
      <c r="B8" s="23"/>
      <c r="C8" s="1"/>
      <c r="D8" s="1"/>
      <c r="E8" s="105" t="s">
        <v>229</v>
      </c>
      <c r="F8" s="1"/>
      <c r="G8" s="1"/>
      <c r="H8" s="1"/>
      <c r="I8" s="31"/>
    </row>
    <row r="9" spans="2:9" ht="12.75">
      <c r="B9" s="23"/>
      <c r="E9" s="105"/>
      <c r="I9" s="31"/>
    </row>
    <row r="10" spans="2:9" ht="12.75">
      <c r="B10" s="23"/>
      <c r="E10" s="106" t="s">
        <v>230</v>
      </c>
      <c r="I10" s="31"/>
    </row>
    <row r="11" spans="2:9" ht="12.75">
      <c r="B11" s="23"/>
      <c r="I11" s="31"/>
    </row>
    <row r="12" spans="2:9" ht="12.75">
      <c r="B12" s="23"/>
      <c r="I12" s="31"/>
    </row>
    <row r="13" spans="2:9" ht="12.75">
      <c r="B13" s="23"/>
      <c r="I13" s="31"/>
    </row>
    <row r="14" spans="2:9" ht="13.5" thickBot="1">
      <c r="B14" s="23"/>
      <c r="C14" s="22" t="s">
        <v>221</v>
      </c>
      <c r="D14" s="1"/>
      <c r="E14" s="1"/>
      <c r="F14" s="1"/>
      <c r="G14" s="1"/>
      <c r="H14" s="1"/>
      <c r="I14" s="31"/>
    </row>
    <row r="15" spans="2:9" ht="12.75">
      <c r="B15" s="23"/>
      <c r="C15" s="80" t="s">
        <v>167</v>
      </c>
      <c r="D15" s="49" t="s">
        <v>224</v>
      </c>
      <c r="E15" s="49" t="s">
        <v>225</v>
      </c>
      <c r="F15" s="49" t="s">
        <v>226</v>
      </c>
      <c r="G15" s="49"/>
      <c r="H15" s="42"/>
      <c r="I15" s="31"/>
    </row>
    <row r="16" spans="2:9" ht="12.75">
      <c r="B16" s="23"/>
      <c r="C16" s="79" t="s">
        <v>167</v>
      </c>
      <c r="D16" s="1" t="s">
        <v>169</v>
      </c>
      <c r="E16" s="1" t="s">
        <v>163</v>
      </c>
      <c r="F16" s="1" t="s">
        <v>164</v>
      </c>
      <c r="G16" s="1"/>
      <c r="H16" s="39" t="s">
        <v>165</v>
      </c>
      <c r="I16" s="31"/>
    </row>
    <row r="17" spans="2:9" ht="12.75">
      <c r="B17" s="23"/>
      <c r="C17" s="79" t="s">
        <v>166</v>
      </c>
      <c r="D17" s="1" t="s">
        <v>168</v>
      </c>
      <c r="E17" s="1" t="s">
        <v>163</v>
      </c>
      <c r="F17" s="1" t="s">
        <v>164</v>
      </c>
      <c r="G17" s="1" t="s">
        <v>173</v>
      </c>
      <c r="H17" s="39" t="s">
        <v>165</v>
      </c>
      <c r="I17" s="31"/>
    </row>
    <row r="18" spans="2:9" ht="12.75">
      <c r="B18" s="23"/>
      <c r="C18" s="79"/>
      <c r="D18" s="1"/>
      <c r="E18" s="1"/>
      <c r="F18" s="1"/>
      <c r="G18" s="1"/>
      <c r="H18" s="39"/>
      <c r="I18" s="31"/>
    </row>
    <row r="19" spans="2:9" ht="12.75">
      <c r="B19" s="23"/>
      <c r="C19" s="79" t="s">
        <v>166</v>
      </c>
      <c r="D19" s="1" t="s">
        <v>178</v>
      </c>
      <c r="E19" s="1" t="s">
        <v>179</v>
      </c>
      <c r="F19" s="1" t="s">
        <v>180</v>
      </c>
      <c r="G19" s="1" t="s">
        <v>181</v>
      </c>
      <c r="H19" s="39"/>
      <c r="I19" s="31"/>
    </row>
    <row r="20" spans="2:9" ht="12.75">
      <c r="B20" s="23"/>
      <c r="C20" s="79"/>
      <c r="D20" s="1" t="s">
        <v>182</v>
      </c>
      <c r="E20" s="1" t="s">
        <v>179</v>
      </c>
      <c r="F20" s="1" t="s">
        <v>180</v>
      </c>
      <c r="G20" s="1" t="s">
        <v>181</v>
      </c>
      <c r="H20" s="39"/>
      <c r="I20" s="31"/>
    </row>
    <row r="21" spans="2:9" ht="12.75">
      <c r="B21" s="23"/>
      <c r="C21" s="79"/>
      <c r="D21" s="1"/>
      <c r="E21" s="1"/>
      <c r="F21" s="1"/>
      <c r="G21" s="1"/>
      <c r="H21" s="39"/>
      <c r="I21" s="31"/>
    </row>
    <row r="22" spans="2:9" ht="12.75">
      <c r="B22" s="23"/>
      <c r="C22" s="85" t="s">
        <v>166</v>
      </c>
      <c r="D22" s="56" t="s">
        <v>191</v>
      </c>
      <c r="E22" s="56" t="s">
        <v>179</v>
      </c>
      <c r="F22" s="56" t="s">
        <v>180</v>
      </c>
      <c r="G22" s="56" t="s">
        <v>181</v>
      </c>
      <c r="H22" s="86"/>
      <c r="I22" s="31"/>
    </row>
    <row r="23" spans="2:9" ht="12.75">
      <c r="B23" s="23"/>
      <c r="C23" s="82" t="s">
        <v>166</v>
      </c>
      <c r="D23" s="83" t="s">
        <v>192</v>
      </c>
      <c r="E23" s="83" t="s">
        <v>179</v>
      </c>
      <c r="F23" s="83" t="s">
        <v>180</v>
      </c>
      <c r="G23" s="83" t="s">
        <v>193</v>
      </c>
      <c r="H23" s="84"/>
      <c r="I23" s="31"/>
    </row>
    <row r="24" spans="2:9" ht="13.5" thickBot="1">
      <c r="B24" s="23"/>
      <c r="C24" s="81"/>
      <c r="D24" s="50"/>
      <c r="E24" s="50"/>
      <c r="F24" s="50"/>
      <c r="G24" s="50"/>
      <c r="H24" s="52"/>
      <c r="I24" s="31"/>
    </row>
    <row r="25" spans="2:9" ht="12.75">
      <c r="B25" s="23"/>
      <c r="C25" s="1"/>
      <c r="D25" s="1"/>
      <c r="E25" s="1"/>
      <c r="F25" s="1"/>
      <c r="G25" s="1"/>
      <c r="H25" s="1"/>
      <c r="I25" s="31"/>
    </row>
    <row r="26" spans="2:9" ht="13.5" thickBot="1">
      <c r="B26" s="23"/>
      <c r="C26" s="104" t="s">
        <v>222</v>
      </c>
      <c r="I26" s="31"/>
    </row>
    <row r="27" spans="2:9" ht="12.75">
      <c r="B27" s="23"/>
      <c r="C27" s="80" t="s">
        <v>170</v>
      </c>
      <c r="D27" s="49" t="s">
        <v>172</v>
      </c>
      <c r="E27" s="49" t="s">
        <v>175</v>
      </c>
      <c r="F27" s="49" t="s">
        <v>171</v>
      </c>
      <c r="G27" s="49" t="s">
        <v>174</v>
      </c>
      <c r="H27" s="42"/>
      <c r="I27" s="31"/>
    </row>
    <row r="28" spans="2:9" ht="12.75">
      <c r="B28" s="23"/>
      <c r="C28" s="79" t="s">
        <v>176</v>
      </c>
      <c r="D28" s="1" t="s">
        <v>172</v>
      </c>
      <c r="E28" s="1" t="s">
        <v>177</v>
      </c>
      <c r="F28" s="1" t="s">
        <v>171</v>
      </c>
      <c r="G28" s="1" t="s">
        <v>174</v>
      </c>
      <c r="H28" s="39"/>
      <c r="I28" s="31"/>
    </row>
    <row r="29" spans="2:9" ht="12.75">
      <c r="B29" s="23"/>
      <c r="C29" s="79"/>
      <c r="D29" s="1"/>
      <c r="E29" s="1"/>
      <c r="F29" s="1"/>
      <c r="G29" s="1"/>
      <c r="H29" s="39"/>
      <c r="I29" s="31"/>
    </row>
    <row r="30" spans="2:9" ht="12.75">
      <c r="B30" s="23"/>
      <c r="C30" s="79"/>
      <c r="D30" s="1" t="s">
        <v>172</v>
      </c>
      <c r="E30" s="1" t="s">
        <v>183</v>
      </c>
      <c r="F30" s="1"/>
      <c r="G30" s="1"/>
      <c r="H30" s="39"/>
      <c r="I30" s="31"/>
    </row>
    <row r="31" spans="2:9" ht="12.75">
      <c r="B31" s="23"/>
      <c r="C31" s="79"/>
      <c r="D31" s="1"/>
      <c r="E31" s="1"/>
      <c r="F31" s="1"/>
      <c r="G31" s="1"/>
      <c r="H31" s="39"/>
      <c r="I31" s="31"/>
    </row>
    <row r="32" spans="2:9" ht="12.75">
      <c r="B32" s="23"/>
      <c r="C32" s="79"/>
      <c r="D32" s="1" t="s">
        <v>184</v>
      </c>
      <c r="E32" s="1" t="s">
        <v>185</v>
      </c>
      <c r="F32" s="1"/>
      <c r="G32" s="1"/>
      <c r="H32" s="39"/>
      <c r="I32" s="31"/>
    </row>
    <row r="33" spans="2:9" ht="12.75">
      <c r="B33" s="23"/>
      <c r="C33" s="79"/>
      <c r="D33" s="1"/>
      <c r="E33" s="1"/>
      <c r="F33" s="1"/>
      <c r="G33" s="1"/>
      <c r="H33" s="39"/>
      <c r="I33" s="31"/>
    </row>
    <row r="34" spans="2:9" ht="12.75">
      <c r="B34" s="23"/>
      <c r="C34" s="79" t="s">
        <v>189</v>
      </c>
      <c r="D34" s="1" t="s">
        <v>184</v>
      </c>
      <c r="E34" s="1" t="s">
        <v>186</v>
      </c>
      <c r="F34" s="1" t="s">
        <v>187</v>
      </c>
      <c r="G34" s="1" t="s">
        <v>188</v>
      </c>
      <c r="H34" s="39"/>
      <c r="I34" s="31"/>
    </row>
    <row r="35" spans="2:9" ht="12.75">
      <c r="B35" s="23"/>
      <c r="C35" s="85"/>
      <c r="D35" s="56"/>
      <c r="E35" s="56"/>
      <c r="F35" s="56"/>
      <c r="G35" s="56"/>
      <c r="H35" s="86"/>
      <c r="I35" s="31"/>
    </row>
    <row r="36" spans="2:9" ht="12.75">
      <c r="B36" s="23"/>
      <c r="C36" s="85" t="s">
        <v>189</v>
      </c>
      <c r="D36" s="56" t="s">
        <v>184</v>
      </c>
      <c r="E36" s="56" t="s">
        <v>190</v>
      </c>
      <c r="F36" s="56" t="s">
        <v>187</v>
      </c>
      <c r="G36" s="56" t="s">
        <v>188</v>
      </c>
      <c r="H36" s="86"/>
      <c r="I36" s="31"/>
    </row>
    <row r="37" spans="2:9" ht="12.75">
      <c r="B37" s="23"/>
      <c r="C37" s="82" t="s">
        <v>189</v>
      </c>
      <c r="D37" s="83" t="s">
        <v>194</v>
      </c>
      <c r="E37" s="83" t="s">
        <v>197</v>
      </c>
      <c r="F37" s="83" t="s">
        <v>195</v>
      </c>
      <c r="G37" s="83" t="s">
        <v>196</v>
      </c>
      <c r="H37" s="84"/>
      <c r="I37" s="31"/>
    </row>
    <row r="38" spans="2:9" ht="13.5" thickBot="1">
      <c r="B38" s="23"/>
      <c r="C38" s="81"/>
      <c r="D38" s="50"/>
      <c r="E38" s="50"/>
      <c r="F38" s="50"/>
      <c r="G38" s="50"/>
      <c r="H38" s="52"/>
      <c r="I38" s="31"/>
    </row>
    <row r="39" spans="2:9" ht="13.5" thickBot="1">
      <c r="B39" s="27"/>
      <c r="C39" s="29"/>
      <c r="D39" s="29"/>
      <c r="E39" s="29"/>
      <c r="F39" s="29"/>
      <c r="G39" s="29"/>
      <c r="H39" s="29"/>
      <c r="I39" s="32"/>
    </row>
    <row r="40" ht="13.5" thickTop="1"/>
  </sheetData>
  <printOptions/>
  <pageMargins left="0.75" right="0.75" top="1" bottom="1" header="0" footer="0"/>
  <pageSetup horizontalDpi="360" verticalDpi="360" orientation="portrait" paperSize="9" r:id="rId5"/>
  <drawing r:id="rId4"/>
  <legacyDrawing r:id="rId3"/>
  <oleObjects>
    <oleObject progId="Equation.3" shapeId="1325034" r:id="rId1"/>
    <oleObject progId="Equation.3" shapeId="13446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2:T76"/>
  <sheetViews>
    <sheetView workbookViewId="0" topLeftCell="A1">
      <selection activeCell="E6" sqref="E6"/>
    </sheetView>
  </sheetViews>
  <sheetFormatPr defaultColWidth="11.421875" defaultRowHeight="12.75"/>
  <cols>
    <col min="1" max="1" width="3.8515625" style="0" customWidth="1"/>
    <col min="2" max="2" width="4.421875" style="0" customWidth="1"/>
    <col min="3" max="3" width="12.28125" style="0" customWidth="1"/>
    <col min="4" max="4" width="12.00390625" style="0" bestFit="1" customWidth="1"/>
    <col min="5" max="6" width="12.00390625" style="0" customWidth="1"/>
    <col min="8" max="19" width="9.140625" style="0" customWidth="1"/>
    <col min="20" max="20" width="4.7109375" style="0" customWidth="1"/>
  </cols>
  <sheetData>
    <row r="1" ht="13.5" thickBot="1"/>
    <row r="2" spans="2:20" ht="13.5" thickTop="1">
      <c r="B2" s="24"/>
      <c r="C2" s="26"/>
      <c r="D2" s="26" t="s">
        <v>85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 t="s">
        <v>223</v>
      </c>
      <c r="T2" s="30"/>
    </row>
    <row r="3" spans="2:20" ht="13.5" thickBot="1">
      <c r="B3" s="23"/>
      <c r="C3" s="22" t="s">
        <v>245</v>
      </c>
      <c r="D3" s="1"/>
      <c r="E3" s="1"/>
      <c r="F3" s="1"/>
      <c r="G3" s="1"/>
      <c r="H3" s="1" t="s">
        <v>240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1"/>
    </row>
    <row r="4" spans="2:20" ht="12.75">
      <c r="B4" s="23"/>
      <c r="C4" s="22" t="s">
        <v>246</v>
      </c>
      <c r="D4" s="1"/>
      <c r="E4" s="1"/>
      <c r="F4" s="1"/>
      <c r="G4" s="1"/>
      <c r="H4" s="35" t="s">
        <v>92</v>
      </c>
      <c r="I4" s="57">
        <v>0</v>
      </c>
      <c r="J4" s="58" t="s">
        <v>97</v>
      </c>
      <c r="K4" s="57">
        <f>I5</f>
        <v>0.06033138536207577</v>
      </c>
      <c r="L4" s="58" t="s">
        <v>103</v>
      </c>
      <c r="M4" s="57">
        <f>F_Vision_Planos_Perpendiculares_a_b_c(r,q,p)</f>
        <v>0.10271343098058688</v>
      </c>
      <c r="N4" s="58" t="s">
        <v>109</v>
      </c>
      <c r="O4" s="63">
        <f>M4</f>
        <v>0.10271343098058688</v>
      </c>
      <c r="P4" s="58" t="s">
        <v>115</v>
      </c>
      <c r="Q4" s="57">
        <f>F_Vision_Planos_Perpendiculares_a_b_c(r,p,q)</f>
        <v>0.10779600954127648</v>
      </c>
      <c r="R4" s="63" t="s">
        <v>121</v>
      </c>
      <c r="S4" s="57">
        <f>Q4</f>
        <v>0.10779600954127648</v>
      </c>
      <c r="T4" s="31"/>
    </row>
    <row r="5" spans="2:20" ht="13.5" thickBot="1">
      <c r="B5" s="23"/>
      <c r="C5" s="91" t="s">
        <v>243</v>
      </c>
      <c r="D5" s="1"/>
      <c r="E5" s="1"/>
      <c r="F5" s="1"/>
      <c r="G5" s="1"/>
      <c r="H5" s="34" t="s">
        <v>91</v>
      </c>
      <c r="I5" s="60">
        <f>F_Vision_Planos_Paralelos_a_b_h(p,q,r)</f>
        <v>0.06033138536207577</v>
      </c>
      <c r="J5" s="59" t="s">
        <v>98</v>
      </c>
      <c r="K5" s="60">
        <f>I4</f>
        <v>0</v>
      </c>
      <c r="L5" s="59" t="s">
        <v>104</v>
      </c>
      <c r="M5" s="60">
        <f>F_Vision_Planos_Perpendiculares_a_b_c(r,q,p)</f>
        <v>0.10271343098058688</v>
      </c>
      <c r="N5" s="59" t="s">
        <v>110</v>
      </c>
      <c r="O5" s="64">
        <f>M5</f>
        <v>0.10271343098058688</v>
      </c>
      <c r="P5" s="59" t="s">
        <v>116</v>
      </c>
      <c r="Q5" s="60">
        <f>F_Vision_Planos_Perpendiculares_a_b_c(r,p,q)</f>
        <v>0.10779600954127648</v>
      </c>
      <c r="R5" s="64" t="s">
        <v>122</v>
      </c>
      <c r="S5" s="60">
        <f>Q5</f>
        <v>0.10779600954127648</v>
      </c>
      <c r="T5" s="31"/>
    </row>
    <row r="6" spans="2:20" ht="12.75">
      <c r="B6" s="23"/>
      <c r="C6" s="35" t="s">
        <v>88</v>
      </c>
      <c r="D6" s="94">
        <v>1</v>
      </c>
      <c r="E6" s="96" t="s">
        <v>216</v>
      </c>
      <c r="F6" s="47"/>
      <c r="G6" s="1"/>
      <c r="H6" s="34" t="s">
        <v>93</v>
      </c>
      <c r="I6" s="60">
        <f>F_Vision_Planos_Perpendiculares_a_b_c(p,q,r)</f>
        <v>0.30814029294176065</v>
      </c>
      <c r="J6" s="59" t="s">
        <v>99</v>
      </c>
      <c r="K6" s="60">
        <f>I6</f>
        <v>0.30814029294176065</v>
      </c>
      <c r="L6" s="59" t="s">
        <v>105</v>
      </c>
      <c r="M6" s="60">
        <f>0</f>
        <v>0</v>
      </c>
      <c r="N6" s="59" t="s">
        <v>111</v>
      </c>
      <c r="O6" s="64">
        <f>M7</f>
        <v>0.4755764364708556</v>
      </c>
      <c r="P6" s="59" t="s">
        <v>117</v>
      </c>
      <c r="Q6" s="60">
        <f>F_Vision_Planos_Perpendiculares_a_b_c(p,r,q)</f>
        <v>0.31899670143739767</v>
      </c>
      <c r="R6" s="64" t="s">
        <v>123</v>
      </c>
      <c r="S6" s="60">
        <f>Q6</f>
        <v>0.31899670143739767</v>
      </c>
      <c r="T6" s="31"/>
    </row>
    <row r="7" spans="2:20" ht="12.75">
      <c r="B7" s="23"/>
      <c r="C7" s="34" t="s">
        <v>89</v>
      </c>
      <c r="D7" s="93">
        <v>2</v>
      </c>
      <c r="E7" s="97" t="s">
        <v>216</v>
      </c>
      <c r="F7" s="47"/>
      <c r="G7" s="1"/>
      <c r="H7" s="34" t="s">
        <v>94</v>
      </c>
      <c r="I7" s="60">
        <f>F_Vision_Planos_Perpendiculares_a_b_c(p,q,r)</f>
        <v>0.30814029294176065</v>
      </c>
      <c r="J7" s="59" t="s">
        <v>100</v>
      </c>
      <c r="K7" s="60">
        <f>I7</f>
        <v>0.30814029294176065</v>
      </c>
      <c r="L7" s="59" t="s">
        <v>106</v>
      </c>
      <c r="M7" s="60">
        <f>F_Vision_Planos_Paralelos_a_b_h(q,r,p)</f>
        <v>0.4755764364708556</v>
      </c>
      <c r="N7" s="59" t="s">
        <v>112</v>
      </c>
      <c r="O7" s="64">
        <f>M6</f>
        <v>0</v>
      </c>
      <c r="P7" s="59" t="s">
        <v>118</v>
      </c>
      <c r="Q7" s="60">
        <f>F_Vision_Planos_Perpendiculares_a_b_c(p,r,q)</f>
        <v>0.31899670143739767</v>
      </c>
      <c r="R7" s="64" t="s">
        <v>124</v>
      </c>
      <c r="S7" s="60">
        <f>Q7</f>
        <v>0.31899670143739767</v>
      </c>
      <c r="T7" s="31"/>
    </row>
    <row r="8" spans="2:20" ht="13.5" thickBot="1">
      <c r="B8" s="23"/>
      <c r="C8" s="37" t="s">
        <v>90</v>
      </c>
      <c r="D8" s="95">
        <v>3</v>
      </c>
      <c r="E8" s="98" t="s">
        <v>216</v>
      </c>
      <c r="F8" s="47"/>
      <c r="G8" s="1"/>
      <c r="H8" s="34" t="s">
        <v>95</v>
      </c>
      <c r="I8" s="60">
        <f>F_Vision_Planos_Perpendiculares_a_b_c(q,p,r)</f>
        <v>0.1616940143119147</v>
      </c>
      <c r="J8" s="59" t="s">
        <v>101</v>
      </c>
      <c r="K8" s="60">
        <f>I8</f>
        <v>0.1616940143119147</v>
      </c>
      <c r="L8" s="59" t="s">
        <v>107</v>
      </c>
      <c r="M8" s="60">
        <f>F_Vision_Planos_Perpendiculares_a_b_c(q,r,p)</f>
        <v>0.15949835071869883</v>
      </c>
      <c r="N8" s="59" t="s">
        <v>113</v>
      </c>
      <c r="O8" s="64">
        <f>M8</f>
        <v>0.15949835071869883</v>
      </c>
      <c r="P8" s="59" t="s">
        <v>119</v>
      </c>
      <c r="Q8" s="60">
        <f>0</f>
        <v>0</v>
      </c>
      <c r="R8" s="64" t="s">
        <v>125</v>
      </c>
      <c r="S8" s="60">
        <f>Q9</f>
        <v>0.1464145779120789</v>
      </c>
      <c r="T8" s="31"/>
    </row>
    <row r="9" spans="2:20" ht="13.5" thickBot="1">
      <c r="B9" s="23"/>
      <c r="C9" s="1"/>
      <c r="D9" s="1"/>
      <c r="E9" s="47" t="s">
        <v>85</v>
      </c>
      <c r="F9" s="47"/>
      <c r="G9" s="1"/>
      <c r="H9" s="37" t="s">
        <v>96</v>
      </c>
      <c r="I9" s="61">
        <f>F_Vision_Planos_Perpendiculares_a_b_c(q,p,r)</f>
        <v>0.1616940143119147</v>
      </c>
      <c r="J9" s="62" t="s">
        <v>102</v>
      </c>
      <c r="K9" s="61">
        <f>I9</f>
        <v>0.1616940143119147</v>
      </c>
      <c r="L9" s="62" t="s">
        <v>108</v>
      </c>
      <c r="M9" s="61">
        <f>F_Vision_Planos_Perpendiculares_a_b_c(q,r,p)</f>
        <v>0.15949835071869883</v>
      </c>
      <c r="N9" s="62" t="s">
        <v>114</v>
      </c>
      <c r="O9" s="65">
        <f>M9</f>
        <v>0.15949835071869883</v>
      </c>
      <c r="P9" s="62" t="s">
        <v>120</v>
      </c>
      <c r="Q9" s="61">
        <f>F_Vision_Planos_Paralelos_a_b_h(p,r,q)</f>
        <v>0.1464145779120789</v>
      </c>
      <c r="R9" s="65" t="s">
        <v>126</v>
      </c>
      <c r="S9" s="61">
        <f>Q8</f>
        <v>0</v>
      </c>
      <c r="T9" s="31"/>
    </row>
    <row r="10" spans="2:20" ht="13.5" thickBot="1">
      <c r="B10" s="23"/>
      <c r="C10" s="92" t="s">
        <v>242</v>
      </c>
      <c r="D10" s="1"/>
      <c r="E10" s="47"/>
      <c r="F10" s="47"/>
      <c r="G10" s="1"/>
      <c r="H10" s="1"/>
      <c r="I10" s="15">
        <f>SUM(I4:I9)</f>
        <v>0.9999999998694267</v>
      </c>
      <c r="J10" s="1"/>
      <c r="K10" s="15">
        <f>SUM(K4:K9)</f>
        <v>0.9999999998694267</v>
      </c>
      <c r="L10" s="1"/>
      <c r="M10" s="15">
        <f>SUM(M4:M9)</f>
        <v>0.9999999998694271</v>
      </c>
      <c r="N10" s="1"/>
      <c r="O10" s="15">
        <f>SUM(O4:O9)</f>
        <v>0.9999999998694271</v>
      </c>
      <c r="P10" s="1"/>
      <c r="Q10" s="15">
        <f>SUM(Q4:Q9)</f>
        <v>0.9999999998694272</v>
      </c>
      <c r="R10" s="1"/>
      <c r="S10" s="15">
        <f>SUM(S4:S9)</f>
        <v>0.9999999998694272</v>
      </c>
      <c r="T10" s="31"/>
    </row>
    <row r="11" spans="2:20" ht="13.5" thickBot="1">
      <c r="B11" s="23"/>
      <c r="C11" s="45" t="s">
        <v>127</v>
      </c>
      <c r="D11" s="94">
        <v>0.8</v>
      </c>
      <c r="E11" s="96" t="s">
        <v>217</v>
      </c>
      <c r="F11" s="47"/>
      <c r="G11" s="1"/>
      <c r="H11" s="47" t="s">
        <v>239</v>
      </c>
      <c r="T11" s="31"/>
    </row>
    <row r="12" spans="2:20" ht="12.75">
      <c r="B12" s="23"/>
      <c r="C12" s="44" t="s">
        <v>128</v>
      </c>
      <c r="D12" s="93">
        <v>0.8</v>
      </c>
      <c r="E12" s="97" t="s">
        <v>217</v>
      </c>
      <c r="F12" s="47"/>
      <c r="G12" s="1"/>
      <c r="H12" s="66">
        <f>1/(1-ze1)</f>
        <v>5.000000000000001</v>
      </c>
      <c r="I12" s="67">
        <f>-zF12</f>
        <v>-0.06033138536207577</v>
      </c>
      <c r="J12" s="67">
        <f>-zF13</f>
        <v>-0.30814029294176065</v>
      </c>
      <c r="K12" s="67">
        <f>-zF14</f>
        <v>-0.30814029294176065</v>
      </c>
      <c r="L12" s="67">
        <f>-zF15</f>
        <v>-0.1616940143119147</v>
      </c>
      <c r="M12" s="68">
        <f>-zF16</f>
        <v>-0.1616940143119147</v>
      </c>
      <c r="N12" s="43"/>
      <c r="T12" s="31"/>
    </row>
    <row r="13" spans="2:20" ht="12.75">
      <c r="B13" s="23"/>
      <c r="C13" s="44" t="s">
        <v>129</v>
      </c>
      <c r="D13" s="93">
        <v>0.8</v>
      </c>
      <c r="E13" s="97" t="s">
        <v>217</v>
      </c>
      <c r="F13" s="47"/>
      <c r="G13" s="1"/>
      <c r="H13" s="69">
        <f>-zF21</f>
        <v>-0.06033138536207577</v>
      </c>
      <c r="I13" s="70">
        <f>1/(1-ze2)</f>
        <v>5.000000000000001</v>
      </c>
      <c r="J13" s="70">
        <f>-zF23</f>
        <v>-0.30814029294176065</v>
      </c>
      <c r="K13" s="70">
        <f>-zF24</f>
        <v>-0.30814029294176065</v>
      </c>
      <c r="L13" s="70">
        <f>-zF25</f>
        <v>-0.1616940143119147</v>
      </c>
      <c r="M13" s="71">
        <f>-zF26</f>
        <v>-0.1616940143119147</v>
      </c>
      <c r="N13" s="43"/>
      <c r="O13" s="1"/>
      <c r="P13" s="1"/>
      <c r="Q13" s="56"/>
      <c r="T13" s="31"/>
    </row>
    <row r="14" spans="2:20" ht="12.75">
      <c r="B14" s="23"/>
      <c r="C14" s="44" t="s">
        <v>130</v>
      </c>
      <c r="D14" s="93">
        <v>0.8</v>
      </c>
      <c r="E14" s="97" t="s">
        <v>217</v>
      </c>
      <c r="F14" s="47"/>
      <c r="G14" s="15" t="s">
        <v>156</v>
      </c>
      <c r="H14" s="69">
        <f>-zF31</f>
        <v>-0.10271343098058688</v>
      </c>
      <c r="I14" s="70">
        <f>-zF32</f>
        <v>-0.10271343098058688</v>
      </c>
      <c r="J14" s="70">
        <f>1/(1-ze3)</f>
        <v>5.000000000000001</v>
      </c>
      <c r="K14" s="70">
        <f>-zF34</f>
        <v>-0.4755764364708556</v>
      </c>
      <c r="L14" s="70">
        <f>-zF35</f>
        <v>-0.15949835071869883</v>
      </c>
      <c r="M14" s="71">
        <f>-zF36</f>
        <v>-0.15949835071869883</v>
      </c>
      <c r="N14" s="43"/>
      <c r="O14" s="1"/>
      <c r="P14" s="1"/>
      <c r="Q14" s="56"/>
      <c r="T14" s="31"/>
    </row>
    <row r="15" spans="2:20" ht="12.75">
      <c r="B15" s="23"/>
      <c r="C15" s="44" t="s">
        <v>131</v>
      </c>
      <c r="D15" s="93">
        <v>0.8</v>
      </c>
      <c r="E15" s="97" t="s">
        <v>217</v>
      </c>
      <c r="F15" s="47"/>
      <c r="G15" s="1"/>
      <c r="H15" s="69">
        <f>-zF41</f>
        <v>-0.10271343098058688</v>
      </c>
      <c r="I15" s="70">
        <f>-zF42</f>
        <v>-0.10271343098058688</v>
      </c>
      <c r="J15" s="70">
        <f>-zF43</f>
        <v>-0.4755764364708556</v>
      </c>
      <c r="K15" s="72">
        <f>1/(1-ze4)</f>
        <v>5.000000000000001</v>
      </c>
      <c r="L15" s="73">
        <f>-zF45</f>
        <v>-0.15949835071869883</v>
      </c>
      <c r="M15" s="74">
        <f>-zF46</f>
        <v>-0.15949835071869883</v>
      </c>
      <c r="N15" s="43"/>
      <c r="O15" s="1"/>
      <c r="P15" s="1"/>
      <c r="Q15" s="56"/>
      <c r="T15" s="31"/>
    </row>
    <row r="16" spans="2:20" ht="13.5" thickBot="1">
      <c r="B16" s="23"/>
      <c r="C16" s="46" t="s">
        <v>132</v>
      </c>
      <c r="D16" s="95">
        <v>0.8</v>
      </c>
      <c r="E16" s="98" t="s">
        <v>217</v>
      </c>
      <c r="F16" s="47"/>
      <c r="G16" s="1"/>
      <c r="H16" s="75">
        <f>-zF51</f>
        <v>-0.10779600954127648</v>
      </c>
      <c r="I16" s="73">
        <f>-zF52</f>
        <v>-0.10779600954127648</v>
      </c>
      <c r="J16" s="73">
        <f>-zF53</f>
        <v>-0.31899670143739767</v>
      </c>
      <c r="K16" s="73">
        <f>-zF54</f>
        <v>-0.31899670143739767</v>
      </c>
      <c r="L16" s="72">
        <f>1/(1-ze5)</f>
        <v>5.000000000000001</v>
      </c>
      <c r="M16" s="74">
        <f>-zF56</f>
        <v>-0.1464145779120789</v>
      </c>
      <c r="N16" s="43"/>
      <c r="O16" s="1"/>
      <c r="P16" s="1"/>
      <c r="Q16" s="56"/>
      <c r="T16" s="31"/>
    </row>
    <row r="17" spans="2:20" ht="13.5" thickBot="1">
      <c r="B17" s="23"/>
      <c r="C17" s="1"/>
      <c r="D17" s="1"/>
      <c r="E17" s="1"/>
      <c r="F17" s="1"/>
      <c r="G17" s="1"/>
      <c r="H17" s="76">
        <f>-zF61</f>
        <v>-0.10779600954127648</v>
      </c>
      <c r="I17" s="77">
        <f>-zF62</f>
        <v>-0.10779600954127648</v>
      </c>
      <c r="J17" s="77">
        <f>-zF63</f>
        <v>-0.31899670143739767</v>
      </c>
      <c r="K17" s="77">
        <f>-zF64</f>
        <v>-0.31899670143739767</v>
      </c>
      <c r="L17" s="77">
        <f>-zF65</f>
        <v>-0.1464145779120789</v>
      </c>
      <c r="M17" s="78">
        <f>1/(1-ze6)</f>
        <v>5.000000000000001</v>
      </c>
      <c r="N17" s="1"/>
      <c r="O17" s="1"/>
      <c r="P17" s="1"/>
      <c r="Q17" s="56"/>
      <c r="T17" s="31"/>
    </row>
    <row r="18" spans="2:20" ht="13.5" thickBot="1">
      <c r="B18" s="23"/>
      <c r="C18" s="92" t="s">
        <v>241</v>
      </c>
      <c r="D18" s="1"/>
      <c r="E18" s="1"/>
      <c r="F18" s="1"/>
      <c r="O18" s="1"/>
      <c r="P18" s="1"/>
      <c r="Q18" s="56"/>
      <c r="T18" s="31"/>
    </row>
    <row r="19" spans="2:20" ht="13.5" thickBot="1">
      <c r="B19" s="23" t="s">
        <v>85</v>
      </c>
      <c r="C19" s="35" t="s">
        <v>146</v>
      </c>
      <c r="D19" s="94">
        <v>10</v>
      </c>
      <c r="E19" s="42" t="s">
        <v>152</v>
      </c>
      <c r="F19" s="1"/>
      <c r="H19" t="s">
        <v>238</v>
      </c>
      <c r="O19" s="15"/>
      <c r="P19" s="1"/>
      <c r="Q19" s="15"/>
      <c r="R19" s="1"/>
      <c r="S19" s="15"/>
      <c r="T19" s="31"/>
    </row>
    <row r="20" spans="2:20" ht="12.75">
      <c r="B20" s="23"/>
      <c r="C20" s="34" t="s">
        <v>147</v>
      </c>
      <c r="D20" s="93">
        <v>25</v>
      </c>
      <c r="E20" s="39" t="s">
        <v>152</v>
      </c>
      <c r="F20" s="1"/>
      <c r="G20" s="1"/>
      <c r="H20" s="53">
        <f>zEb1*((zA1-ze1)/(1-ze1))/zA1</f>
        <v>1093.3786201210244</v>
      </c>
      <c r="I20" s="1"/>
      <c r="K20" s="1"/>
      <c r="L20" s="1"/>
      <c r="M20" s="1"/>
      <c r="N20" s="1"/>
      <c r="O20" s="1"/>
      <c r="P20" s="1"/>
      <c r="Q20" s="1"/>
      <c r="R20" s="1"/>
      <c r="S20" s="1"/>
      <c r="T20" s="31"/>
    </row>
    <row r="21" spans="2:20" ht="12.75">
      <c r="B21" s="23"/>
      <c r="C21" s="34" t="s">
        <v>148</v>
      </c>
      <c r="D21" s="93">
        <v>25</v>
      </c>
      <c r="E21" s="39" t="s">
        <v>152</v>
      </c>
      <c r="F21" s="1"/>
      <c r="G21" s="1"/>
      <c r="H21" s="54">
        <f>zEb2*((zA2-ze2)/(1-ze2))/zA2</f>
        <v>1344.1370998961722</v>
      </c>
      <c r="I21" s="1"/>
      <c r="L21" s="1"/>
      <c r="P21" s="1"/>
      <c r="Q21" s="1"/>
      <c r="R21" s="1"/>
      <c r="S21" s="1"/>
      <c r="T21" s="31"/>
    </row>
    <row r="22" spans="2:20" ht="12.75">
      <c r="B22" s="23"/>
      <c r="C22" s="34" t="s">
        <v>149</v>
      </c>
      <c r="D22" s="93">
        <v>25</v>
      </c>
      <c r="E22" s="39" t="s">
        <v>152</v>
      </c>
      <c r="F22" s="1"/>
      <c r="G22" s="15" t="s">
        <v>157</v>
      </c>
      <c r="H22" s="54">
        <f>zEb3*((zA3-ze3)/(1-ze3))/zA3</f>
        <v>1941.5313665166934</v>
      </c>
      <c r="I22" s="1"/>
      <c r="L22" s="1"/>
      <c r="P22" s="1"/>
      <c r="Q22" s="1"/>
      <c r="R22" s="1"/>
      <c r="S22" s="1"/>
      <c r="T22" s="31"/>
    </row>
    <row r="23" spans="2:20" ht="12.75">
      <c r="B23" s="23"/>
      <c r="C23" s="34" t="s">
        <v>150</v>
      </c>
      <c r="D23" s="93">
        <v>25</v>
      </c>
      <c r="E23" s="39" t="s">
        <v>152</v>
      </c>
      <c r="F23" s="1"/>
      <c r="G23" s="1"/>
      <c r="H23" s="54">
        <f>zEb4*((zA4-ze4)/(1-ze4))/zA4</f>
        <v>1941.5313665166934</v>
      </c>
      <c r="I23" s="1"/>
      <c r="J23" s="1"/>
      <c r="L23" s="1"/>
      <c r="P23" s="1"/>
      <c r="Q23" s="1"/>
      <c r="R23" s="1"/>
      <c r="S23" s="1"/>
      <c r="T23" s="31"/>
    </row>
    <row r="24" spans="2:20" ht="13.5" thickBot="1">
      <c r="B24" s="23"/>
      <c r="C24" s="37" t="s">
        <v>151</v>
      </c>
      <c r="D24" s="95">
        <v>25</v>
      </c>
      <c r="E24" s="52" t="s">
        <v>152</v>
      </c>
      <c r="F24" s="1"/>
      <c r="G24" s="1"/>
      <c r="H24" s="54">
        <f>zEb5*((zA5-ze5)/(1-ze5))/zA5</f>
        <v>1642.834233206433</v>
      </c>
      <c r="I24" s="1"/>
      <c r="J24" s="1"/>
      <c r="K24" s="1"/>
      <c r="L24" s="1"/>
      <c r="P24" s="1"/>
      <c r="Q24" s="1"/>
      <c r="R24" s="1"/>
      <c r="S24" s="1"/>
      <c r="T24" s="31"/>
    </row>
    <row r="25" spans="2:20" ht="13.5" thickBot="1">
      <c r="B25" s="23"/>
      <c r="C25" s="1"/>
      <c r="D25" s="1"/>
      <c r="E25" s="1"/>
      <c r="F25" s="1"/>
      <c r="G25" s="1"/>
      <c r="H25" s="55">
        <f>zEb6*((zA6-ze6)/(1-ze6))/zA6</f>
        <v>1642.834233206433</v>
      </c>
      <c r="I25" s="1"/>
      <c r="J25" s="1"/>
      <c r="K25" s="1"/>
      <c r="L25" s="1"/>
      <c r="P25" s="1"/>
      <c r="Q25" s="1"/>
      <c r="R25" s="1"/>
      <c r="S25" s="1"/>
      <c r="T25" s="31"/>
    </row>
    <row r="26" spans="2:20" ht="12.75">
      <c r="B26" s="23"/>
      <c r="C26" s="45" t="s">
        <v>139</v>
      </c>
      <c r="D26" s="36">
        <f aca="true" t="shared" si="0" ref="D26:D31">273.15+D19</f>
        <v>283.15</v>
      </c>
      <c r="E26" s="96" t="s">
        <v>153</v>
      </c>
      <c r="F26" s="47"/>
      <c r="G26" s="1"/>
      <c r="H26" s="1"/>
      <c r="I26" s="1"/>
      <c r="J26" s="1"/>
      <c r="K26" s="1"/>
      <c r="L26" s="1"/>
      <c r="P26" s="1"/>
      <c r="Q26" s="1"/>
      <c r="R26" s="1"/>
      <c r="S26" s="1"/>
      <c r="T26" s="31"/>
    </row>
    <row r="27" spans="2:20" ht="12.75">
      <c r="B27" s="23"/>
      <c r="C27" s="44" t="s">
        <v>140</v>
      </c>
      <c r="D27" s="15">
        <f t="shared" si="0"/>
        <v>298.15</v>
      </c>
      <c r="E27" s="97" t="s">
        <v>153</v>
      </c>
      <c r="F27" s="47"/>
      <c r="G27" s="1"/>
      <c r="H27" s="2" t="s">
        <v>158</v>
      </c>
      <c r="I27" s="1" t="s">
        <v>159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31"/>
    </row>
    <row r="28" spans="2:20" ht="15" thickBot="1">
      <c r="B28" s="23"/>
      <c r="C28" s="44" t="s">
        <v>141</v>
      </c>
      <c r="D28" s="15">
        <f t="shared" si="0"/>
        <v>298.15</v>
      </c>
      <c r="E28" s="97" t="s">
        <v>153</v>
      </c>
      <c r="F28" s="47"/>
      <c r="G28" s="1"/>
      <c r="H28" s="99" t="s">
        <v>160</v>
      </c>
      <c r="I28" s="1" t="s">
        <v>161</v>
      </c>
      <c r="J28" s="1"/>
      <c r="K28" s="1"/>
      <c r="L28" s="1"/>
      <c r="M28" s="1"/>
      <c r="N28" s="1"/>
      <c r="O28" s="1"/>
      <c r="P28" s="1"/>
      <c r="Q28" s="1"/>
      <c r="R28" s="1" t="s">
        <v>218</v>
      </c>
      <c r="S28" s="1" t="s">
        <v>244</v>
      </c>
      <c r="T28" s="31"/>
    </row>
    <row r="29" spans="2:20" ht="12.75">
      <c r="B29" s="23"/>
      <c r="C29" s="44" t="s">
        <v>142</v>
      </c>
      <c r="D29" s="15">
        <f t="shared" si="0"/>
        <v>298.15</v>
      </c>
      <c r="E29" s="97" t="s">
        <v>153</v>
      </c>
      <c r="F29" s="47"/>
      <c r="G29" s="1"/>
      <c r="H29" s="2" t="s">
        <v>162</v>
      </c>
      <c r="I29" s="1" t="s">
        <v>161</v>
      </c>
      <c r="J29" s="1"/>
      <c r="K29" s="1"/>
      <c r="L29" s="1"/>
      <c r="M29" s="1"/>
      <c r="N29" s="1"/>
      <c r="O29" s="1"/>
      <c r="P29" s="1"/>
      <c r="Q29" s="1"/>
      <c r="R29" s="35" t="s">
        <v>133</v>
      </c>
      <c r="S29" s="38">
        <f>p*q</f>
        <v>2</v>
      </c>
      <c r="T29" s="31"/>
    </row>
    <row r="30" spans="2:20" ht="12.75">
      <c r="B30" s="23"/>
      <c r="C30" s="44" t="s">
        <v>143</v>
      </c>
      <c r="D30" s="15">
        <f t="shared" si="0"/>
        <v>298.15</v>
      </c>
      <c r="E30" s="97" t="s">
        <v>153</v>
      </c>
      <c r="F30" s="47"/>
      <c r="K30" s="1"/>
      <c r="L30" s="1"/>
      <c r="M30" s="1"/>
      <c r="N30" s="1"/>
      <c r="O30" s="1"/>
      <c r="P30" s="1"/>
      <c r="Q30" s="1"/>
      <c r="R30" s="34" t="s">
        <v>134</v>
      </c>
      <c r="S30" s="40">
        <f>p*q</f>
        <v>2</v>
      </c>
      <c r="T30" s="31"/>
    </row>
    <row r="31" spans="2:20" ht="14.25" thickBot="1">
      <c r="B31" s="88"/>
      <c r="C31" s="44" t="s">
        <v>144</v>
      </c>
      <c r="D31" s="15">
        <f t="shared" si="0"/>
        <v>298.15</v>
      </c>
      <c r="E31" s="97" t="s">
        <v>153</v>
      </c>
      <c r="F31" s="47"/>
      <c r="G31" s="1"/>
      <c r="H31" s="1" t="s">
        <v>237</v>
      </c>
      <c r="I31" s="1"/>
      <c r="J31" s="1"/>
      <c r="K31" s="1"/>
      <c r="L31" s="1"/>
      <c r="M31" s="1"/>
      <c r="N31" s="1"/>
      <c r="O31" s="1"/>
      <c r="P31" s="1"/>
      <c r="Q31" s="1"/>
      <c r="R31" s="34" t="s">
        <v>135</v>
      </c>
      <c r="S31" s="40">
        <f>r*q</f>
        <v>6</v>
      </c>
      <c r="T31" s="31"/>
    </row>
    <row r="32" spans="2:20" ht="14.25">
      <c r="B32" s="23"/>
      <c r="C32" s="34" t="s">
        <v>154</v>
      </c>
      <c r="D32" s="48">
        <f aca="true" t="shared" si="1" ref="D32:D37">s*D26^4</f>
        <v>364.45954004034144</v>
      </c>
      <c r="E32" s="39" t="s">
        <v>155</v>
      </c>
      <c r="F32" s="1"/>
      <c r="G32" s="1"/>
      <c r="H32" s="100">
        <f>INDEX(MMULT(MINVERSE(MA),MC),1,1)</f>
        <v>308.23400579070494</v>
      </c>
      <c r="I32" s="15" t="s">
        <v>198</v>
      </c>
      <c r="J32" s="1"/>
      <c r="K32" s="1"/>
      <c r="L32" s="1"/>
      <c r="M32" s="1"/>
      <c r="N32" s="1"/>
      <c r="O32" s="1"/>
      <c r="P32" s="1"/>
      <c r="Q32" s="1"/>
      <c r="R32" s="34" t="s">
        <v>136</v>
      </c>
      <c r="S32" s="40">
        <f>r*q</f>
        <v>6</v>
      </c>
      <c r="T32" s="31"/>
    </row>
    <row r="33" spans="2:20" ht="14.25">
      <c r="B33" s="23"/>
      <c r="C33" s="34" t="s">
        <v>154</v>
      </c>
      <c r="D33" s="48">
        <f t="shared" si="1"/>
        <v>448.04569996539067</v>
      </c>
      <c r="E33" s="39" t="s">
        <v>155</v>
      </c>
      <c r="F33" s="1"/>
      <c r="G33" s="1" t="s">
        <v>85</v>
      </c>
      <c r="H33" s="101">
        <f>INDEX(MMULT(MINVERSE(MA),MC),2,1)</f>
        <v>357.78777226942066</v>
      </c>
      <c r="I33" s="15" t="s">
        <v>199</v>
      </c>
      <c r="J33" s="1"/>
      <c r="K33" s="1"/>
      <c r="L33" s="1"/>
      <c r="M33" s="1"/>
      <c r="N33" s="1"/>
      <c r="O33" s="1"/>
      <c r="P33" s="1"/>
      <c r="Q33" s="1"/>
      <c r="R33" s="34" t="s">
        <v>137</v>
      </c>
      <c r="S33" s="40">
        <f>r*p</f>
        <v>3</v>
      </c>
      <c r="T33" s="31"/>
    </row>
    <row r="34" spans="2:20" ht="15" thickBot="1">
      <c r="B34" s="23"/>
      <c r="C34" s="34" t="s">
        <v>154</v>
      </c>
      <c r="D34" s="48">
        <f t="shared" si="1"/>
        <v>448.04569996539067</v>
      </c>
      <c r="E34" s="39" t="s">
        <v>155</v>
      </c>
      <c r="F34" s="1"/>
      <c r="G34" s="15" t="s">
        <v>162</v>
      </c>
      <c r="H34" s="101">
        <f>INDEX(MMULT(MINVERSE(MA),MC),3,1)</f>
        <v>473.53856342032213</v>
      </c>
      <c r="I34" s="15" t="s">
        <v>200</v>
      </c>
      <c r="J34" s="1" t="s">
        <v>85</v>
      </c>
      <c r="K34" s="1"/>
      <c r="L34" s="1"/>
      <c r="M34" s="1"/>
      <c r="N34" s="1"/>
      <c r="O34" s="1"/>
      <c r="P34" s="1"/>
      <c r="Q34" s="1"/>
      <c r="R34" s="37" t="s">
        <v>138</v>
      </c>
      <c r="S34" s="41">
        <f>r*p</f>
        <v>3</v>
      </c>
      <c r="T34" s="31"/>
    </row>
    <row r="35" spans="2:20" ht="14.25">
      <c r="B35" s="23"/>
      <c r="C35" s="34" t="s">
        <v>154</v>
      </c>
      <c r="D35" s="48">
        <f t="shared" si="1"/>
        <v>448.04569996539067</v>
      </c>
      <c r="E35" s="39" t="s">
        <v>155</v>
      </c>
      <c r="F35" s="1"/>
      <c r="G35" s="1"/>
      <c r="H35" s="101">
        <f>INDEX(MMULT(MINVERSE(MA),MC),4,1)</f>
        <v>473.53856342032225</v>
      </c>
      <c r="I35" s="15" t="s">
        <v>201</v>
      </c>
      <c r="J35" s="1"/>
      <c r="K35" s="1"/>
      <c r="L35" s="1"/>
      <c r="M35" s="1"/>
      <c r="N35" s="1"/>
      <c r="O35" s="1"/>
      <c r="P35" s="1"/>
      <c r="Q35" s="1"/>
      <c r="T35" s="31"/>
    </row>
    <row r="36" spans="2:20" ht="14.25">
      <c r="B36" s="23"/>
      <c r="C36" s="34" t="s">
        <v>154</v>
      </c>
      <c r="D36" s="48">
        <f t="shared" si="1"/>
        <v>448.04569996539067</v>
      </c>
      <c r="E36" s="39" t="s">
        <v>155</v>
      </c>
      <c r="F36" s="1"/>
      <c r="G36" s="1"/>
      <c r="H36" s="101">
        <f>INDEX(MMULT(MINVERSE(MA),MC),5,1)</f>
        <v>415.51616531564173</v>
      </c>
      <c r="I36" s="15" t="s">
        <v>202</v>
      </c>
      <c r="J36" s="1"/>
      <c r="M36" s="1"/>
      <c r="N36" s="1"/>
      <c r="O36" s="1"/>
      <c r="P36" s="1"/>
      <c r="Q36" s="1"/>
      <c r="T36" s="31"/>
    </row>
    <row r="37" spans="2:20" ht="15" thickBot="1">
      <c r="B37" s="23"/>
      <c r="C37" s="37" t="s">
        <v>154</v>
      </c>
      <c r="D37" s="51">
        <f t="shared" si="1"/>
        <v>448.04569996539067</v>
      </c>
      <c r="E37" s="52" t="s">
        <v>155</v>
      </c>
      <c r="F37" s="1"/>
      <c r="G37" s="1"/>
      <c r="H37" s="102">
        <f>INDEX(MMULT(MINVERSE(MA),MC),6,1)</f>
        <v>415.5161653156417</v>
      </c>
      <c r="I37" s="15" t="s">
        <v>203</v>
      </c>
      <c r="J37" s="1"/>
      <c r="K37" s="1"/>
      <c r="L37" s="1"/>
      <c r="M37" s="1"/>
      <c r="N37" s="1"/>
      <c r="O37" s="1"/>
      <c r="P37" s="1"/>
      <c r="Q37" s="4" t="s">
        <v>145</v>
      </c>
      <c r="R37" s="87">
        <v>5.67E-08</v>
      </c>
      <c r="S37" t="s">
        <v>220</v>
      </c>
      <c r="T37" s="31"/>
    </row>
    <row r="38" spans="2:20" ht="13.5" thickBot="1">
      <c r="B38" s="27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2"/>
    </row>
    <row r="39" spans="2:20" ht="13.5" thickTop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76" ht="12.75">
      <c r="P76" s="1"/>
    </row>
  </sheetData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2:O32"/>
  <sheetViews>
    <sheetView workbookViewId="0" topLeftCell="A1">
      <selection activeCell="H5" sqref="H5"/>
    </sheetView>
  </sheetViews>
  <sheetFormatPr defaultColWidth="11.421875" defaultRowHeight="12.75"/>
  <cols>
    <col min="1" max="1" width="3.140625" style="0" customWidth="1"/>
  </cols>
  <sheetData>
    <row r="1" ht="13.5" thickBot="1"/>
    <row r="2" spans="2:15" ht="13.5" thickTop="1">
      <c r="B2" s="2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0"/>
    </row>
    <row r="3" spans="2:15" ht="12.75">
      <c r="B3" s="23"/>
      <c r="C3" s="1"/>
      <c r="D3" s="1" t="s">
        <v>236</v>
      </c>
      <c r="E3" s="1"/>
      <c r="F3" s="1"/>
      <c r="G3" s="1"/>
      <c r="H3" s="1"/>
      <c r="I3" s="1"/>
      <c r="J3" s="1"/>
      <c r="K3" s="1"/>
      <c r="L3" s="1"/>
      <c r="M3" s="1"/>
      <c r="N3" s="1"/>
      <c r="O3" s="31"/>
    </row>
    <row r="4" spans="2:15" ht="12.75">
      <c r="B4" s="23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31"/>
    </row>
    <row r="5" spans="2:15" ht="12.75">
      <c r="B5" s="2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1"/>
    </row>
    <row r="6" spans="2:15" ht="12.75">
      <c r="B6" s="2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1"/>
    </row>
    <row r="7" spans="2:15" ht="12.75">
      <c r="B7" s="2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1"/>
    </row>
    <row r="8" spans="2:15" ht="12.75">
      <c r="B8" s="2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1"/>
    </row>
    <row r="9" spans="2:15" ht="15.75">
      <c r="B9" s="23"/>
      <c r="C9" s="15" t="s">
        <v>204</v>
      </c>
      <c r="D9" s="1" t="s">
        <v>205</v>
      </c>
      <c r="E9" s="1"/>
      <c r="F9" s="1"/>
      <c r="G9" s="1"/>
      <c r="H9" s="1"/>
      <c r="I9" s="1"/>
      <c r="J9" s="1"/>
      <c r="K9" s="1"/>
      <c r="L9" s="1"/>
      <c r="M9" s="1"/>
      <c r="N9" s="1"/>
      <c r="O9" s="31"/>
    </row>
    <row r="10" spans="2:15" ht="15.75">
      <c r="B10" s="23"/>
      <c r="C10" s="15" t="s">
        <v>204</v>
      </c>
      <c r="D10" s="89">
        <f>zA1*zF11*(zJ1-zJ1)+zA1*zF12*(zJ1-zJ2)+zA1*zF13*(zJ1-zJ3)+zA1*zF14*(zJ1-zJ4)+zA1*zF15*(zJ1-zJ5)+zA1*zF16*(zJ1-zJ6)</f>
        <v>-279.1148061640861</v>
      </c>
      <c r="E10" s="103" t="s">
        <v>219</v>
      </c>
      <c r="F10" s="89"/>
      <c r="G10" s="1"/>
      <c r="H10" s="1"/>
      <c r="I10" s="1"/>
      <c r="J10" s="1"/>
      <c r="K10" s="1"/>
      <c r="L10" s="1"/>
      <c r="M10" s="1"/>
      <c r="N10" s="1"/>
      <c r="O10" s="31"/>
    </row>
    <row r="11" spans="2:15" ht="12.75">
      <c r="B11" s="2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5"/>
      <c r="O11" s="31"/>
    </row>
    <row r="12" spans="2:15" ht="15.75">
      <c r="B12" s="23"/>
      <c r="C12" s="15" t="s">
        <v>206</v>
      </c>
      <c r="D12" s="1" t="s">
        <v>207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31"/>
    </row>
    <row r="13" spans="2:15" ht="15.75">
      <c r="B13" s="23"/>
      <c r="C13" s="15" t="s">
        <v>206</v>
      </c>
      <c r="D13" s="90">
        <f>zA2*zF21*(zJ2-zJ1)+zA2*zF22*(zJ2-zJ2)+zA2*zF23*(zJ2-zJ3)+zA2*zF24*(zJ2-zJ4)+zA2*zF25*(zJ2-zJ5)+zA2*zF26*(zJ2-zJ6)</f>
        <v>-174.02797845645603</v>
      </c>
      <c r="E13" s="103" t="s">
        <v>219</v>
      </c>
      <c r="F13" s="90"/>
      <c r="G13" s="1"/>
      <c r="H13" s="1"/>
      <c r="I13" s="1"/>
      <c r="J13" s="1"/>
      <c r="K13" s="1"/>
      <c r="L13" s="1"/>
      <c r="M13" s="1"/>
      <c r="N13" s="1"/>
      <c r="O13" s="31"/>
    </row>
    <row r="14" spans="2:15" ht="12.75">
      <c r="B14" s="2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1"/>
    </row>
    <row r="15" spans="2:15" ht="15.75">
      <c r="B15" s="23"/>
      <c r="C15" s="15" t="s">
        <v>208</v>
      </c>
      <c r="D15" s="1" t="s">
        <v>209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31"/>
    </row>
    <row r="16" spans="2:15" ht="15.75">
      <c r="B16" s="23"/>
      <c r="C16" s="15" t="s">
        <v>208</v>
      </c>
      <c r="D16" s="90">
        <f>zA3*zF31*(zJ3-zJ1)+zA3*zF32*(zJ3-zJ2)+zA3*zF33*(zJ3-zJ3)+zA3*zF34*(zJ3-zJ4)+zA3*zF35*(zJ3-zJ5)+zA3*zF36*(zJ3-zJ6)</f>
        <v>284.2626766414386</v>
      </c>
      <c r="E16" s="103" t="s">
        <v>219</v>
      </c>
      <c r="F16" s="90"/>
      <c r="G16" s="1"/>
      <c r="H16" s="1"/>
      <c r="I16" s="1"/>
      <c r="J16" s="1"/>
      <c r="K16" s="1"/>
      <c r="L16" s="1"/>
      <c r="M16" s="1"/>
      <c r="N16" s="1"/>
      <c r="O16" s="31"/>
    </row>
    <row r="17" spans="2:15" ht="12.75">
      <c r="B17" s="2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1"/>
    </row>
    <row r="18" spans="2:15" ht="15.75">
      <c r="B18" s="23"/>
      <c r="C18" s="15" t="s">
        <v>210</v>
      </c>
      <c r="D18" s="1" t="s">
        <v>211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31"/>
    </row>
    <row r="19" spans="2:15" ht="15.75">
      <c r="B19" s="23"/>
      <c r="C19" s="15" t="s">
        <v>210</v>
      </c>
      <c r="D19" s="90">
        <f>zA4*zF41*(zJ4-zJ1)+zA4*zF42*(zJ4-zJ2)+zA4*zF43*(zJ4-zJ3)+zA4*zF44*(zJ4-zJ4)+zA4*zF45*(zJ4-zJ5)+zA4*zF46*(zJ4-zJ6)</f>
        <v>284.2626766414396</v>
      </c>
      <c r="E19" s="103" t="s">
        <v>219</v>
      </c>
      <c r="F19" s="90"/>
      <c r="G19" s="1"/>
      <c r="H19" s="1"/>
      <c r="I19" s="1"/>
      <c r="J19" s="1"/>
      <c r="K19" s="1"/>
      <c r="L19" s="1"/>
      <c r="M19" s="1"/>
      <c r="N19" s="1"/>
      <c r="O19" s="31"/>
    </row>
    <row r="20" spans="2:15" ht="12.75">
      <c r="B20" s="2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1"/>
    </row>
    <row r="21" spans="2:15" ht="15.75">
      <c r="B21" s="23"/>
      <c r="C21" s="15" t="s">
        <v>212</v>
      </c>
      <c r="D21" s="1" t="s">
        <v>213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</row>
    <row r="22" spans="2:15" ht="15.75">
      <c r="B22" s="23"/>
      <c r="C22" s="15" t="s">
        <v>212</v>
      </c>
      <c r="D22" s="90">
        <f>zA5*zF51*(zJ5-zJ1)+zA5*zF52*(zJ5-zJ2)+zA5*zF53*(zJ5-zJ3)+zA5*zF54*(zJ5-zJ4)+zA5*zF55*(zJ5-zJ5)+zA5*zF56*(zJ5-zJ6)</f>
        <v>-57.69128433116796</v>
      </c>
      <c r="E22" s="103" t="s">
        <v>219</v>
      </c>
      <c r="F22" s="90"/>
      <c r="G22" s="1"/>
      <c r="H22" s="1"/>
      <c r="I22" s="1"/>
      <c r="J22" s="1"/>
      <c r="K22" s="1"/>
      <c r="L22" s="1"/>
      <c r="M22" s="1"/>
      <c r="N22" s="1"/>
      <c r="O22" s="31"/>
    </row>
    <row r="23" spans="2:15" ht="12.75">
      <c r="B23" s="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1"/>
    </row>
    <row r="24" spans="2:15" ht="15.75">
      <c r="B24" s="23"/>
      <c r="C24" s="15" t="s">
        <v>214</v>
      </c>
      <c r="D24" s="1" t="s">
        <v>215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31"/>
    </row>
    <row r="25" spans="2:15" ht="15.75">
      <c r="B25" s="23"/>
      <c r="C25" s="15" t="s">
        <v>214</v>
      </c>
      <c r="D25" s="90">
        <f>zA6*zF61*(zJ6-zJ1)+zA6*zF62*(zJ6-zJ2)+zA6*zF63*(zJ6-zJ3)+zA6*zF64*(zJ6-zJ4)+zA6*zF65*(zJ6-zJ5)+zA6*zF66*(zJ6-zJ6)</f>
        <v>-57.69128433116816</v>
      </c>
      <c r="E25" s="103" t="s">
        <v>219</v>
      </c>
      <c r="F25" s="90"/>
      <c r="G25" s="1"/>
      <c r="H25" s="1"/>
      <c r="I25" s="1"/>
      <c r="J25" s="1"/>
      <c r="K25" s="1"/>
      <c r="L25" s="1"/>
      <c r="M25" s="1"/>
      <c r="N25" s="1"/>
      <c r="O25" s="31"/>
    </row>
    <row r="26" spans="2:15" ht="12.75">
      <c r="B26" s="23"/>
      <c r="C26" s="15"/>
      <c r="D26" s="90"/>
      <c r="E26" s="103"/>
      <c r="F26" s="90"/>
      <c r="G26" s="1"/>
      <c r="H26" s="1"/>
      <c r="I26" s="1"/>
      <c r="J26" s="1"/>
      <c r="K26" s="1"/>
      <c r="L26" s="1"/>
      <c r="M26" s="1"/>
      <c r="N26" s="1"/>
      <c r="O26" s="31"/>
    </row>
    <row r="27" spans="2:15" ht="12.75">
      <c r="B27" s="23"/>
      <c r="C27" s="15"/>
      <c r="D27" s="90"/>
      <c r="E27" s="103"/>
      <c r="F27" s="90"/>
      <c r="G27" s="1"/>
      <c r="H27" s="1"/>
      <c r="I27" s="1"/>
      <c r="J27" s="1"/>
      <c r="K27" s="1"/>
      <c r="L27" s="1"/>
      <c r="M27" s="1"/>
      <c r="N27" s="1"/>
      <c r="O27" s="31"/>
    </row>
    <row r="28" spans="2:15" ht="12.75">
      <c r="B28" s="23"/>
      <c r="C28" s="15"/>
      <c r="D28" s="90">
        <f>SUM(D10:D25)</f>
        <v>0</v>
      </c>
      <c r="E28" s="103"/>
      <c r="F28" s="90"/>
      <c r="G28" s="1"/>
      <c r="H28" s="1"/>
      <c r="I28" s="1"/>
      <c r="J28" s="1"/>
      <c r="K28" s="1"/>
      <c r="L28" s="1"/>
      <c r="M28" s="1"/>
      <c r="N28" s="1"/>
      <c r="O28" s="31"/>
    </row>
    <row r="29" spans="2:15" ht="12.75">
      <c r="B29" s="23"/>
      <c r="C29" s="15"/>
      <c r="D29" s="90"/>
      <c r="E29" s="103"/>
      <c r="F29" s="90"/>
      <c r="G29" s="1"/>
      <c r="H29" s="1"/>
      <c r="I29" s="1"/>
      <c r="J29" s="1"/>
      <c r="K29" s="1"/>
      <c r="L29" s="1"/>
      <c r="M29" s="1"/>
      <c r="N29" s="1"/>
      <c r="O29" s="31"/>
    </row>
    <row r="30" spans="2:15" ht="12.75">
      <c r="B30" s="23"/>
      <c r="C30" s="15"/>
      <c r="D30" s="90"/>
      <c r="E30" s="103"/>
      <c r="F30" s="90"/>
      <c r="G30" s="1"/>
      <c r="H30" s="1"/>
      <c r="I30" s="1"/>
      <c r="J30" s="1"/>
      <c r="K30" s="1"/>
      <c r="L30" s="1"/>
      <c r="M30" s="1"/>
      <c r="N30" s="1"/>
      <c r="O30" s="31"/>
    </row>
    <row r="31" spans="2:15" ht="12.75">
      <c r="B31" s="23"/>
      <c r="C31" s="1" t="s">
        <v>235</v>
      </c>
      <c r="D31" s="90"/>
      <c r="E31" s="103"/>
      <c r="F31" s="90"/>
      <c r="G31" s="1"/>
      <c r="H31" s="1" t="s">
        <v>247</v>
      </c>
      <c r="I31" s="1"/>
      <c r="J31" s="1"/>
      <c r="K31" s="1"/>
      <c r="L31" s="1"/>
      <c r="M31" s="1"/>
      <c r="N31" s="1"/>
      <c r="O31" s="31"/>
    </row>
    <row r="32" spans="2:15" ht="13.5" thickBot="1">
      <c r="B32" s="27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2"/>
    </row>
    <row r="33" ht="13.5" thickTop="1"/>
  </sheetData>
  <printOptions/>
  <pageMargins left="0.75" right="0.75" top="1" bottom="1" header="0" footer="0"/>
  <pageSetup orientation="portrait" paperSize="9"/>
  <legacyDrawing r:id="rId3"/>
  <oleObjects>
    <oleObject progId="Equation.3" shapeId="10310640" r:id="rId1"/>
    <oleObject progId="Equation.3" shapeId="1031064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P37"/>
  <sheetViews>
    <sheetView workbookViewId="0" topLeftCell="A1">
      <selection activeCell="F35" sqref="F35"/>
    </sheetView>
  </sheetViews>
  <sheetFormatPr defaultColWidth="11.421875" defaultRowHeight="12.75"/>
  <cols>
    <col min="1" max="1" width="4.28125" style="0" customWidth="1"/>
    <col min="2" max="2" width="4.421875" style="0" customWidth="1"/>
  </cols>
  <sheetData>
    <row r="2" spans="2:3" ht="12.75">
      <c r="B2" t="s">
        <v>0</v>
      </c>
      <c r="C2" t="s">
        <v>1</v>
      </c>
    </row>
    <row r="3" ht="12.75">
      <c r="C3" t="s">
        <v>60</v>
      </c>
    </row>
    <row r="4" spans="3:11" ht="12.75">
      <c r="C4" t="s">
        <v>61</v>
      </c>
      <c r="H4" s="1"/>
      <c r="I4" s="1"/>
      <c r="J4" s="1"/>
      <c r="K4" s="1"/>
    </row>
    <row r="5" spans="8:11" ht="12.75">
      <c r="H5" s="1"/>
      <c r="I5" s="1"/>
      <c r="J5" s="1"/>
      <c r="K5" s="1"/>
    </row>
    <row r="6" spans="8:11" ht="12.75">
      <c r="H6" s="1"/>
      <c r="I6" s="1"/>
      <c r="J6" s="1"/>
      <c r="K6" s="1"/>
    </row>
    <row r="7" spans="8:11" ht="12.75">
      <c r="H7" s="1"/>
      <c r="I7" s="1"/>
      <c r="J7" s="1"/>
      <c r="K7" s="1"/>
    </row>
    <row r="8" spans="8:11" ht="12.75">
      <c r="H8" s="1"/>
      <c r="I8" s="1"/>
      <c r="J8" s="1"/>
      <c r="K8" s="1"/>
    </row>
    <row r="9" spans="8:11" ht="12.75">
      <c r="H9" s="1"/>
      <c r="I9" s="1"/>
      <c r="J9" s="1"/>
      <c r="K9" s="1"/>
    </row>
    <row r="10" spans="8:11" ht="12.75">
      <c r="H10" s="1"/>
      <c r="I10" s="1"/>
      <c r="J10" s="1"/>
      <c r="K10" s="1"/>
    </row>
    <row r="11" spans="8:11" ht="12.75">
      <c r="H11" s="1"/>
      <c r="I11" s="1"/>
      <c r="J11" s="1"/>
      <c r="K11" s="1"/>
    </row>
    <row r="12" spans="8:16" ht="12.75">
      <c r="H12" s="1"/>
      <c r="I12" s="1"/>
      <c r="J12" s="1"/>
      <c r="K12" s="1"/>
      <c r="N12" s="1"/>
      <c r="O12" s="1"/>
      <c r="P12" s="15"/>
    </row>
    <row r="13" spans="8:16" ht="12.75">
      <c r="H13" s="1"/>
      <c r="I13" s="1"/>
      <c r="J13" s="1"/>
      <c r="K13" s="1"/>
      <c r="N13" s="1"/>
      <c r="O13" s="1"/>
      <c r="P13" s="15"/>
    </row>
    <row r="14" spans="8:16" ht="12.75">
      <c r="H14" s="1"/>
      <c r="I14" s="1"/>
      <c r="J14" s="1"/>
      <c r="K14" s="1"/>
      <c r="N14" s="1"/>
      <c r="O14" s="1"/>
      <c r="P14" s="15"/>
    </row>
    <row r="15" spans="8:16" ht="12.75">
      <c r="H15" s="1"/>
      <c r="I15" s="1"/>
      <c r="J15" s="1"/>
      <c r="K15" s="1"/>
      <c r="N15" s="1"/>
      <c r="O15" s="1"/>
      <c r="P15" s="15"/>
    </row>
    <row r="16" spans="8:16" ht="12.75">
      <c r="H16" s="1"/>
      <c r="I16" s="1"/>
      <c r="J16" s="1"/>
      <c r="K16" s="1"/>
      <c r="N16" s="1"/>
      <c r="O16" s="1"/>
      <c r="P16" s="15"/>
    </row>
    <row r="17" spans="8:16" ht="12.75">
      <c r="H17" s="1"/>
      <c r="I17" s="1"/>
      <c r="J17" s="1"/>
      <c r="K17" s="1"/>
      <c r="N17" s="1"/>
      <c r="O17" s="1"/>
      <c r="P17" s="15"/>
    </row>
    <row r="18" spans="8:16" ht="12.75">
      <c r="H18" s="1"/>
      <c r="I18" s="1"/>
      <c r="J18" s="1"/>
      <c r="K18" s="1"/>
      <c r="N18" s="1"/>
      <c r="O18" s="1"/>
      <c r="P18" s="15"/>
    </row>
    <row r="19" spans="8:11" ht="12.75">
      <c r="H19" s="1"/>
      <c r="I19" s="1"/>
      <c r="J19" s="1"/>
      <c r="K19" s="1"/>
    </row>
    <row r="20" spans="8:11" ht="12.75">
      <c r="H20" s="1"/>
      <c r="I20" s="1"/>
      <c r="J20" s="1"/>
      <c r="K20" s="1"/>
    </row>
    <row r="21" spans="8:11" ht="12.75">
      <c r="H21" s="1"/>
      <c r="I21" s="1"/>
      <c r="J21" s="1"/>
      <c r="K21" s="1"/>
    </row>
    <row r="22" spans="8:13" ht="12.75">
      <c r="H22" s="1"/>
      <c r="I22" s="1"/>
      <c r="J22" s="1"/>
      <c r="K22" s="1"/>
      <c r="M22" s="1"/>
    </row>
    <row r="23" spans="8:13" ht="12.75">
      <c r="H23" s="1"/>
      <c r="I23" s="1"/>
      <c r="J23" s="1"/>
      <c r="K23" s="1"/>
      <c r="M23" s="1"/>
    </row>
    <row r="24" spans="8:13" ht="12.75">
      <c r="H24" s="1"/>
      <c r="I24" s="1"/>
      <c r="J24" s="1"/>
      <c r="K24" s="1"/>
      <c r="M24" s="1"/>
    </row>
    <row r="25" spans="8:13" ht="12.75">
      <c r="H25" s="1"/>
      <c r="I25" s="1"/>
      <c r="J25" s="1"/>
      <c r="K25" s="1"/>
      <c r="M25" s="1"/>
    </row>
    <row r="26" spans="8:13" ht="12.75">
      <c r="H26" s="1"/>
      <c r="I26" s="1"/>
      <c r="J26" s="1"/>
      <c r="K26" s="1"/>
      <c r="M26" s="1"/>
    </row>
    <row r="27" spans="8:13" ht="12.75">
      <c r="H27" s="1"/>
      <c r="I27" s="1"/>
      <c r="J27" s="1"/>
      <c r="K27" s="1"/>
      <c r="M27" s="1"/>
    </row>
    <row r="28" spans="8:13" ht="12.75">
      <c r="H28" s="1"/>
      <c r="I28" s="1"/>
      <c r="J28" s="1"/>
      <c r="K28" s="1"/>
      <c r="M28" s="1"/>
    </row>
    <row r="29" spans="8:13" ht="12.75">
      <c r="H29" s="1"/>
      <c r="I29" s="1"/>
      <c r="J29" s="1"/>
      <c r="K29" s="1"/>
      <c r="M29" s="1"/>
    </row>
    <row r="30" spans="8:13" ht="12.75">
      <c r="H30" s="1"/>
      <c r="I30" s="1"/>
      <c r="J30" s="1"/>
      <c r="K30" s="1"/>
      <c r="M30" s="1"/>
    </row>
    <row r="31" spans="8:13" ht="12.75">
      <c r="H31" s="1"/>
      <c r="I31" s="1"/>
      <c r="J31" s="1"/>
      <c r="K31" s="1"/>
      <c r="M31" s="1"/>
    </row>
    <row r="32" spans="8:13" ht="12.75">
      <c r="H32" s="1"/>
      <c r="I32" s="1"/>
      <c r="M32" s="1"/>
    </row>
    <row r="33" ht="12.75">
      <c r="M33" s="1"/>
    </row>
    <row r="34" ht="12.75">
      <c r="M34" s="1"/>
    </row>
    <row r="35" ht="12.75">
      <c r="M35" s="1"/>
    </row>
    <row r="36" ht="12.75">
      <c r="M36" s="1"/>
    </row>
    <row r="37" ht="12.75">
      <c r="M37" s="1"/>
    </row>
  </sheetData>
  <printOptions/>
  <pageMargins left="0.75" right="0.75" top="1" bottom="1" header="0" footer="0"/>
  <pageSetup horizontalDpi="360" verticalDpi="360" orientation="portrait" paperSize="9" r:id="rId3"/>
  <legacyDrawing r:id="rId2"/>
  <oleObjects>
    <oleObject progId="Equation.3" dvAspect="DVASPECT_ICON" shapeId="28589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..</cp:lastModifiedBy>
  <dcterms:created xsi:type="dcterms:W3CDTF">2007-06-01T22:24:01Z</dcterms:created>
  <dcterms:modified xsi:type="dcterms:W3CDTF">2010-01-06T17:47:43Z</dcterms:modified>
  <cp:category/>
  <cp:version/>
  <cp:contentType/>
  <cp:contentStatus/>
</cp:coreProperties>
</file>